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C:\Users\Basti\Drive T-Wall\T-Wall\Aktuell\"/>
    </mc:Choice>
  </mc:AlternateContent>
  <xr:revisionPtr revIDLastSave="0" documentId="8_{D5DC3BFC-AA10-442E-9686-9EBBE1C5B3F1}" xr6:coauthVersionLast="47" xr6:coauthVersionMax="47" xr10:uidLastSave="{00000000-0000-0000-0000-000000000000}"/>
  <workbookProtection workbookAlgorithmName="SHA-512" workbookHashValue="1og1QUYVLwGYefL/TaCXkYlindkLgsXywLYusdjL23UfwpkKDehaezBGNwJcS1HkxXrJLHpX4bP/pinsGD47+g==" workbookSaltValue="ohpeoqERu06WTD6magC+Pg==" workbookSpinCount="100000" lockStructure="1"/>
  <bookViews>
    <workbookView xWindow="-108" yWindow="-108" windowWidth="23256" windowHeight="12456" xr2:uid="{00000000-000D-0000-FFFF-FFFF00000000}"/>
  </bookViews>
  <sheets>
    <sheet name="HOLD BUY Sheet" sheetId="1" r:id="rId1"/>
    <sheet name="VOLUME BUY Sheet" sheetId="2" r:id="rId2"/>
    <sheet name="KASTLINE FIBERGLASS BUY Sheet" sheetId="5" r:id="rId3"/>
    <sheet name="Exchange Rate" sheetId="4" state="hidden" r:id="rId4"/>
    <sheet name="ORDER SUMMARY Sheet" sheetId="3" r:id="rId5"/>
  </sheets>
  <definedNames>
    <definedName name="_xlnm.Print_Area" localSheetId="0">'HOLD BUY Sheet'!$A$10:$AD$187</definedName>
    <definedName name="_xlnm.Print_Area" localSheetId="4">'ORDER SUMMARY Sheet'!$A$1:$U$21</definedName>
    <definedName name="_xlnm.Print_Area" localSheetId="1">'VOLUME BUY Sheet'!$A$1:$Y$63</definedName>
    <definedName name="_xlnm.Print_Titles" localSheetId="0">'HOLD BUY Sheet'!$1:$8</definedName>
    <definedName name="_xlnm.Print_Titles" localSheetId="2">'KASTLINE FIBERGLASS BUY Sheet'!$1:$8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70" i="5" l="1"/>
  <c r="I66"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I15" i="5"/>
  <c r="I14" i="5"/>
  <c r="I13" i="5"/>
  <c r="I12" i="5"/>
  <c r="I11" i="5"/>
  <c r="I10" i="5"/>
  <c r="U18" i="3"/>
  <c r="T18" i="3"/>
  <c r="S18" i="3"/>
  <c r="R18" i="3"/>
  <c r="Q18" i="3"/>
  <c r="P18" i="3"/>
  <c r="O18" i="3"/>
  <c r="N18" i="3"/>
  <c r="M18" i="3"/>
  <c r="L18" i="3"/>
  <c r="K18" i="3"/>
  <c r="J18" i="3"/>
  <c r="I18" i="3"/>
  <c r="H18" i="3"/>
  <c r="G18" i="3"/>
  <c r="F18" i="3"/>
  <c r="E18" i="3"/>
  <c r="D18" i="3"/>
  <c r="N15" i="3"/>
  <c r="M15" i="3"/>
  <c r="L15" i="3"/>
  <c r="K15" i="3"/>
  <c r="J15" i="3"/>
  <c r="I15" i="3"/>
  <c r="H15" i="3"/>
  <c r="G15" i="3"/>
  <c r="F15" i="3"/>
  <c r="E15" i="3"/>
  <c r="D15" i="3"/>
  <c r="A28" i="2"/>
  <c r="H27" i="2"/>
  <c r="N72" i="5"/>
  <c r="H70" i="5"/>
  <c r="F70" i="5"/>
  <c r="D70" i="5"/>
  <c r="A71" i="5"/>
  <c r="N68" i="5"/>
  <c r="H66" i="5"/>
  <c r="F66" i="5"/>
  <c r="D66" i="5"/>
  <c r="A67" i="5"/>
  <c r="AD61" i="5"/>
  <c r="AC61" i="5"/>
  <c r="AB61" i="5"/>
  <c r="AA61" i="5"/>
  <c r="R20" i="3"/>
  <c r="Z61" i="5"/>
  <c r="Y61" i="5"/>
  <c r="X61" i="5"/>
  <c r="W61" i="5"/>
  <c r="V61" i="5"/>
  <c r="U61" i="5"/>
  <c r="T61" i="5"/>
  <c r="S61" i="5"/>
  <c r="J20" i="3"/>
  <c r="R61" i="5"/>
  <c r="Q61" i="5"/>
  <c r="P61" i="5"/>
  <c r="O61" i="5"/>
  <c r="N61" i="5"/>
  <c r="M61" i="5"/>
  <c r="F59" i="5"/>
  <c r="F58" i="5"/>
  <c r="F57" i="5"/>
  <c r="F56" i="5"/>
  <c r="F55" i="5"/>
  <c r="F54" i="5"/>
  <c r="K54" i="5"/>
  <c r="F53" i="5"/>
  <c r="K53" i="5"/>
  <c r="F52" i="5"/>
  <c r="K52" i="5"/>
  <c r="F51" i="5"/>
  <c r="F50" i="5"/>
  <c r="F49" i="5"/>
  <c r="F48" i="5"/>
  <c r="F47" i="5"/>
  <c r="F46" i="5"/>
  <c r="F45" i="5"/>
  <c r="K45" i="5"/>
  <c r="F44" i="5"/>
  <c r="K44" i="5"/>
  <c r="F43" i="5"/>
  <c r="F42" i="5"/>
  <c r="F41" i="5"/>
  <c r="F40" i="5"/>
  <c r="F39" i="5"/>
  <c r="F38" i="5"/>
  <c r="F37" i="5"/>
  <c r="F36" i="5"/>
  <c r="F35" i="5"/>
  <c r="F34" i="5"/>
  <c r="F33" i="5"/>
  <c r="F32" i="5"/>
  <c r="F31" i="5"/>
  <c r="F30" i="5"/>
  <c r="F29" i="5"/>
  <c r="F28" i="5"/>
  <c r="K28" i="5"/>
  <c r="F27" i="5"/>
  <c r="F26" i="5"/>
  <c r="F25" i="5"/>
  <c r="F24" i="5"/>
  <c r="F23" i="5"/>
  <c r="F22" i="5"/>
  <c r="F21" i="5"/>
  <c r="F20" i="5"/>
  <c r="K20" i="5"/>
  <c r="F19" i="5"/>
  <c r="F18" i="5"/>
  <c r="F17" i="5"/>
  <c r="F16" i="5"/>
  <c r="F15" i="5"/>
  <c r="F14" i="5"/>
  <c r="F13" i="5"/>
  <c r="K13" i="5"/>
  <c r="F12" i="5"/>
  <c r="K12" i="5"/>
  <c r="F11" i="5"/>
  <c r="F10" i="5"/>
  <c r="K29" i="5"/>
  <c r="K21" i="5"/>
  <c r="K25" i="5"/>
  <c r="K37" i="5"/>
  <c r="T20" i="3"/>
  <c r="K20" i="3"/>
  <c r="K23" i="5"/>
  <c r="D20" i="3"/>
  <c r="K16" i="5"/>
  <c r="E20" i="3"/>
  <c r="K17" i="5"/>
  <c r="F20" i="3"/>
  <c r="N20" i="3"/>
  <c r="K33" i="5"/>
  <c r="K41" i="5"/>
  <c r="K48" i="5"/>
  <c r="K55" i="5"/>
  <c r="G20" i="3"/>
  <c r="O20" i="3"/>
  <c r="S20" i="3"/>
  <c r="L20" i="3"/>
  <c r="K24" i="5"/>
  <c r="K49" i="5"/>
  <c r="H20" i="3"/>
  <c r="P20" i="3"/>
  <c r="K15" i="5"/>
  <c r="K31" i="5"/>
  <c r="M20" i="3"/>
  <c r="U20" i="3"/>
  <c r="K32" i="5"/>
  <c r="K40" i="5"/>
  <c r="K43" i="5"/>
  <c r="K57" i="5"/>
  <c r="I20" i="3"/>
  <c r="Q20" i="3"/>
  <c r="K56" i="5"/>
  <c r="F61" i="5"/>
  <c r="K46" i="5"/>
  <c r="K59" i="5"/>
  <c r="K14" i="5"/>
  <c r="K18" i="5"/>
  <c r="K19" i="5"/>
  <c r="K22" i="5"/>
  <c r="K26" i="5"/>
  <c r="K27" i="5"/>
  <c r="K30" i="5"/>
  <c r="K34" i="5"/>
  <c r="K35" i="5"/>
  <c r="K36" i="5"/>
  <c r="K38" i="5"/>
  <c r="K39" i="5"/>
  <c r="K42" i="5"/>
  <c r="K47" i="5"/>
  <c r="K50" i="5"/>
  <c r="K51" i="5"/>
  <c r="K58" i="5"/>
  <c r="K11" i="5"/>
  <c r="K10" i="5"/>
  <c r="K61" i="5"/>
  <c r="I61" i="5"/>
  <c r="K66" i="5"/>
  <c r="K70" i="5"/>
  <c r="H61" i="5"/>
  <c r="B20" i="3"/>
  <c r="V148" i="1"/>
  <c r="V151" i="1"/>
  <c r="I150" i="1"/>
  <c r="V154" i="1"/>
  <c r="V157" i="1"/>
  <c r="B7" i="4"/>
  <c r="K19" i="2"/>
  <c r="K18" i="2"/>
  <c r="K17" i="2"/>
  <c r="K16" i="2"/>
  <c r="K15" i="2"/>
  <c r="K14" i="2"/>
  <c r="K13" i="2"/>
  <c r="K12" i="2"/>
  <c r="K11" i="2"/>
  <c r="K10" i="2"/>
  <c r="N136" i="1"/>
  <c r="N135" i="1"/>
  <c r="N134" i="1"/>
  <c r="N186" i="1"/>
  <c r="P186"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B5" i="4"/>
  <c r="W187" i="1"/>
  <c r="V187" i="1"/>
  <c r="W184" i="1"/>
  <c r="AR183" i="1"/>
  <c r="V184" i="1"/>
  <c r="W181" i="1"/>
  <c r="AN180" i="1"/>
  <c r="V181" i="1"/>
  <c r="W178" i="1"/>
  <c r="AP177" i="1"/>
  <c r="V178" i="1"/>
  <c r="W175" i="1"/>
  <c r="V175" i="1"/>
  <c r="W172" i="1"/>
  <c r="AQ171" i="1"/>
  <c r="V172" i="1"/>
  <c r="W169" i="1"/>
  <c r="AN168" i="1"/>
  <c r="V169" i="1"/>
  <c r="W166" i="1"/>
  <c r="AL165" i="1"/>
  <c r="V166" i="1"/>
  <c r="W163" i="1"/>
  <c r="V163" i="1"/>
  <c r="I162" i="1"/>
  <c r="W160" i="1"/>
  <c r="I159" i="1"/>
  <c r="V160" i="1"/>
  <c r="W157" i="1"/>
  <c r="AO156" i="1"/>
  <c r="W154" i="1"/>
  <c r="AP153" i="1"/>
  <c r="W151" i="1"/>
  <c r="W148" i="1"/>
  <c r="W145" i="1"/>
  <c r="AP144" i="1"/>
  <c r="V145" i="1"/>
  <c r="I186" i="1"/>
  <c r="I174" i="1"/>
  <c r="AK150" i="1"/>
  <c r="AR186" i="1"/>
  <c r="AQ186" i="1"/>
  <c r="AP186" i="1"/>
  <c r="AO186" i="1"/>
  <c r="AN186" i="1"/>
  <c r="AM186" i="1"/>
  <c r="AL186" i="1"/>
  <c r="AK186" i="1"/>
  <c r="AJ186" i="1"/>
  <c r="AI186" i="1"/>
  <c r="AH186" i="1"/>
  <c r="AG186" i="1"/>
  <c r="AF186" i="1"/>
  <c r="AI183" i="1"/>
  <c r="AO180" i="1"/>
  <c r="AR174" i="1"/>
  <c r="AQ174" i="1"/>
  <c r="AP174" i="1"/>
  <c r="AO174" i="1"/>
  <c r="AN174" i="1"/>
  <c r="AM174" i="1"/>
  <c r="AL174" i="1"/>
  <c r="AK174" i="1"/>
  <c r="AJ174" i="1"/>
  <c r="AI174" i="1"/>
  <c r="AH174" i="1"/>
  <c r="AG174" i="1"/>
  <c r="AF174" i="1"/>
  <c r="AR171" i="1"/>
  <c r="AK171" i="1"/>
  <c r="AR162" i="1"/>
  <c r="AQ162" i="1"/>
  <c r="AP162" i="1"/>
  <c r="AO162" i="1"/>
  <c r="AN162" i="1"/>
  <c r="AM162" i="1"/>
  <c r="AL162" i="1"/>
  <c r="AK162" i="1"/>
  <c r="AJ162" i="1"/>
  <c r="AI162" i="1"/>
  <c r="AH162" i="1"/>
  <c r="AG162" i="1"/>
  <c r="AF162" i="1"/>
  <c r="AN159" i="1"/>
  <c r="AJ159" i="1"/>
  <c r="AP150" i="1"/>
  <c r="AO150" i="1"/>
  <c r="AN150" i="1"/>
  <c r="AM150" i="1"/>
  <c r="AL150" i="1"/>
  <c r="AH150" i="1"/>
  <c r="AG150" i="1"/>
  <c r="AF150" i="1"/>
  <c r="AP147" i="1"/>
  <c r="AH147" i="1"/>
  <c r="AF147" i="1"/>
  <c r="AR136" i="1"/>
  <c r="AQ136" i="1"/>
  <c r="AP136" i="1"/>
  <c r="AO136" i="1"/>
  <c r="AN136" i="1"/>
  <c r="AM136" i="1"/>
  <c r="AL136" i="1"/>
  <c r="AK136" i="1"/>
  <c r="AJ136" i="1"/>
  <c r="AI136" i="1"/>
  <c r="AH136" i="1"/>
  <c r="AG136" i="1"/>
  <c r="AF136" i="1"/>
  <c r="AR135" i="1"/>
  <c r="AQ135" i="1"/>
  <c r="AP135" i="1"/>
  <c r="AO135" i="1"/>
  <c r="AN135" i="1"/>
  <c r="AM135" i="1"/>
  <c r="AL135" i="1"/>
  <c r="AK135" i="1"/>
  <c r="AJ135" i="1"/>
  <c r="AI135" i="1"/>
  <c r="AH135" i="1"/>
  <c r="AG135" i="1"/>
  <c r="AF135" i="1"/>
  <c r="AR134" i="1"/>
  <c r="AQ134" i="1"/>
  <c r="AP134" i="1"/>
  <c r="AO134" i="1"/>
  <c r="AN134" i="1"/>
  <c r="AM134" i="1"/>
  <c r="AL134" i="1"/>
  <c r="AK134" i="1"/>
  <c r="AJ134" i="1"/>
  <c r="AI134" i="1"/>
  <c r="AH134" i="1"/>
  <c r="AG134" i="1"/>
  <c r="AF134" i="1"/>
  <c r="AR133" i="1"/>
  <c r="AQ133" i="1"/>
  <c r="AP133" i="1"/>
  <c r="AO133" i="1"/>
  <c r="AN133" i="1"/>
  <c r="AM133" i="1"/>
  <c r="AL133" i="1"/>
  <c r="AK133" i="1"/>
  <c r="AJ133" i="1"/>
  <c r="AI133" i="1"/>
  <c r="AH133" i="1"/>
  <c r="AG133" i="1"/>
  <c r="AF133" i="1"/>
  <c r="AR132" i="1"/>
  <c r="AQ132" i="1"/>
  <c r="AP132" i="1"/>
  <c r="AO132" i="1"/>
  <c r="AN132" i="1"/>
  <c r="AM132" i="1"/>
  <c r="AL132" i="1"/>
  <c r="AK132" i="1"/>
  <c r="AJ132" i="1"/>
  <c r="AI132" i="1"/>
  <c r="AH132" i="1"/>
  <c r="AG132" i="1"/>
  <c r="AF132" i="1"/>
  <c r="AR131" i="1"/>
  <c r="AQ131" i="1"/>
  <c r="AP131" i="1"/>
  <c r="AO131" i="1"/>
  <c r="AN131" i="1"/>
  <c r="AM131" i="1"/>
  <c r="AL131" i="1"/>
  <c r="AK131" i="1"/>
  <c r="AJ131" i="1"/>
  <c r="AI131" i="1"/>
  <c r="AH131" i="1"/>
  <c r="AG131" i="1"/>
  <c r="AF131" i="1"/>
  <c r="AR130" i="1"/>
  <c r="AQ130" i="1"/>
  <c r="AP130" i="1"/>
  <c r="AO130" i="1"/>
  <c r="AN130" i="1"/>
  <c r="AM130" i="1"/>
  <c r="AL130" i="1"/>
  <c r="AK130" i="1"/>
  <c r="AJ130" i="1"/>
  <c r="AI130" i="1"/>
  <c r="AH130" i="1"/>
  <c r="AG130" i="1"/>
  <c r="AF130" i="1"/>
  <c r="AR129" i="1"/>
  <c r="AQ129" i="1"/>
  <c r="AP129" i="1"/>
  <c r="AO129" i="1"/>
  <c r="AN129" i="1"/>
  <c r="AM129" i="1"/>
  <c r="AL129" i="1"/>
  <c r="AK129" i="1"/>
  <c r="AJ129" i="1"/>
  <c r="AI129" i="1"/>
  <c r="AH129" i="1"/>
  <c r="AG129" i="1"/>
  <c r="AF129" i="1"/>
  <c r="AR128" i="1"/>
  <c r="AQ128" i="1"/>
  <c r="AP128" i="1"/>
  <c r="AO128" i="1"/>
  <c r="AN128" i="1"/>
  <c r="AM128" i="1"/>
  <c r="AL128" i="1"/>
  <c r="AK128" i="1"/>
  <c r="AJ128" i="1"/>
  <c r="AI128" i="1"/>
  <c r="AH128" i="1"/>
  <c r="AG128" i="1"/>
  <c r="AF128" i="1"/>
  <c r="AR127" i="1"/>
  <c r="AQ127" i="1"/>
  <c r="AP127" i="1"/>
  <c r="AO127" i="1"/>
  <c r="AN127" i="1"/>
  <c r="AM127" i="1"/>
  <c r="AL127" i="1"/>
  <c r="AK127" i="1"/>
  <c r="AJ127" i="1"/>
  <c r="AI127" i="1"/>
  <c r="AH127" i="1"/>
  <c r="AG127" i="1"/>
  <c r="AF127" i="1"/>
  <c r="AR126" i="1"/>
  <c r="AQ126" i="1"/>
  <c r="AP126" i="1"/>
  <c r="AO126" i="1"/>
  <c r="AN126" i="1"/>
  <c r="AM126" i="1"/>
  <c r="AL126" i="1"/>
  <c r="AK126" i="1"/>
  <c r="AJ126" i="1"/>
  <c r="AI126" i="1"/>
  <c r="AH126" i="1"/>
  <c r="AG126" i="1"/>
  <c r="AF126" i="1"/>
  <c r="AR125" i="1"/>
  <c r="AQ125" i="1"/>
  <c r="AP125" i="1"/>
  <c r="AO125" i="1"/>
  <c r="AN125" i="1"/>
  <c r="AM125" i="1"/>
  <c r="AL125" i="1"/>
  <c r="AK125" i="1"/>
  <c r="AJ125" i="1"/>
  <c r="AI125" i="1"/>
  <c r="AH125" i="1"/>
  <c r="AG125" i="1"/>
  <c r="AF125" i="1"/>
  <c r="AR124" i="1"/>
  <c r="AQ124" i="1"/>
  <c r="AP124" i="1"/>
  <c r="AO124" i="1"/>
  <c r="AN124" i="1"/>
  <c r="AM124" i="1"/>
  <c r="AL124" i="1"/>
  <c r="AK124" i="1"/>
  <c r="AJ124" i="1"/>
  <c r="AI124" i="1"/>
  <c r="AH124" i="1"/>
  <c r="AG124" i="1"/>
  <c r="AF124" i="1"/>
  <c r="AR123" i="1"/>
  <c r="AQ123" i="1"/>
  <c r="AP123" i="1"/>
  <c r="AO123" i="1"/>
  <c r="AN123" i="1"/>
  <c r="AM123" i="1"/>
  <c r="AL123" i="1"/>
  <c r="AK123" i="1"/>
  <c r="AJ123" i="1"/>
  <c r="AI123" i="1"/>
  <c r="AH123" i="1"/>
  <c r="AG123" i="1"/>
  <c r="AF123" i="1"/>
  <c r="AR122" i="1"/>
  <c r="AQ122" i="1"/>
  <c r="AP122" i="1"/>
  <c r="AO122" i="1"/>
  <c r="AN122" i="1"/>
  <c r="AM122" i="1"/>
  <c r="AL122" i="1"/>
  <c r="AK122" i="1"/>
  <c r="AJ122" i="1"/>
  <c r="AI122" i="1"/>
  <c r="AH122" i="1"/>
  <c r="AG122" i="1"/>
  <c r="AF122" i="1"/>
  <c r="AR121" i="1"/>
  <c r="AQ121" i="1"/>
  <c r="AP121" i="1"/>
  <c r="AO121" i="1"/>
  <c r="AN121" i="1"/>
  <c r="AM121" i="1"/>
  <c r="AL121" i="1"/>
  <c r="AK121" i="1"/>
  <c r="AJ121" i="1"/>
  <c r="AI121" i="1"/>
  <c r="AH121" i="1"/>
  <c r="AG121" i="1"/>
  <c r="AF121" i="1"/>
  <c r="AR120" i="1"/>
  <c r="AQ120" i="1"/>
  <c r="AP120" i="1"/>
  <c r="AO120" i="1"/>
  <c r="AN120" i="1"/>
  <c r="AM120" i="1"/>
  <c r="AL120" i="1"/>
  <c r="AK120" i="1"/>
  <c r="AJ120" i="1"/>
  <c r="AI120" i="1"/>
  <c r="AH120" i="1"/>
  <c r="AG120" i="1"/>
  <c r="AF120" i="1"/>
  <c r="AR119" i="1"/>
  <c r="AQ119" i="1"/>
  <c r="AP119" i="1"/>
  <c r="AO119" i="1"/>
  <c r="AN119" i="1"/>
  <c r="AM119" i="1"/>
  <c r="AL119" i="1"/>
  <c r="AK119" i="1"/>
  <c r="AJ119" i="1"/>
  <c r="AI119" i="1"/>
  <c r="AH119" i="1"/>
  <c r="AG119" i="1"/>
  <c r="AF119" i="1"/>
  <c r="AR118" i="1"/>
  <c r="AQ118" i="1"/>
  <c r="AP118" i="1"/>
  <c r="AO118" i="1"/>
  <c r="AN118" i="1"/>
  <c r="AM118" i="1"/>
  <c r="AL118" i="1"/>
  <c r="AK118" i="1"/>
  <c r="AJ118" i="1"/>
  <c r="AI118" i="1"/>
  <c r="AH118" i="1"/>
  <c r="AG118" i="1"/>
  <c r="AF118" i="1"/>
  <c r="AR117" i="1"/>
  <c r="AQ117" i="1"/>
  <c r="AP117" i="1"/>
  <c r="AO117" i="1"/>
  <c r="AN117" i="1"/>
  <c r="AM117" i="1"/>
  <c r="AL117" i="1"/>
  <c r="AK117" i="1"/>
  <c r="AJ117" i="1"/>
  <c r="AI117" i="1"/>
  <c r="AH117" i="1"/>
  <c r="AG117" i="1"/>
  <c r="AF117" i="1"/>
  <c r="AR116" i="1"/>
  <c r="AQ116" i="1"/>
  <c r="AP116" i="1"/>
  <c r="AO116" i="1"/>
  <c r="AN116" i="1"/>
  <c r="AM116" i="1"/>
  <c r="AL116" i="1"/>
  <c r="AK116" i="1"/>
  <c r="AJ116" i="1"/>
  <c r="AI116" i="1"/>
  <c r="AH116" i="1"/>
  <c r="AG116" i="1"/>
  <c r="AF116" i="1"/>
  <c r="AR115" i="1"/>
  <c r="AQ115" i="1"/>
  <c r="AP115" i="1"/>
  <c r="AO115" i="1"/>
  <c r="AN115" i="1"/>
  <c r="AM115" i="1"/>
  <c r="AL115" i="1"/>
  <c r="AK115" i="1"/>
  <c r="AJ115" i="1"/>
  <c r="AI115" i="1"/>
  <c r="AH115" i="1"/>
  <c r="AG115" i="1"/>
  <c r="AF115" i="1"/>
  <c r="AR114" i="1"/>
  <c r="AQ114" i="1"/>
  <c r="AP114" i="1"/>
  <c r="AO114" i="1"/>
  <c r="AN114" i="1"/>
  <c r="AM114" i="1"/>
  <c r="AL114" i="1"/>
  <c r="AK114" i="1"/>
  <c r="AJ114" i="1"/>
  <c r="AI114" i="1"/>
  <c r="AH114" i="1"/>
  <c r="AG114" i="1"/>
  <c r="AF114" i="1"/>
  <c r="AR113" i="1"/>
  <c r="AQ113" i="1"/>
  <c r="AP113" i="1"/>
  <c r="AO113" i="1"/>
  <c r="AN113" i="1"/>
  <c r="AM113" i="1"/>
  <c r="AL113" i="1"/>
  <c r="AK113" i="1"/>
  <c r="AJ113" i="1"/>
  <c r="AI113" i="1"/>
  <c r="AH113" i="1"/>
  <c r="AG113" i="1"/>
  <c r="AF113" i="1"/>
  <c r="AR112" i="1"/>
  <c r="AQ112" i="1"/>
  <c r="AP112" i="1"/>
  <c r="AO112" i="1"/>
  <c r="AN112" i="1"/>
  <c r="AM112" i="1"/>
  <c r="AL112" i="1"/>
  <c r="AK112" i="1"/>
  <c r="AJ112" i="1"/>
  <c r="AI112" i="1"/>
  <c r="AH112" i="1"/>
  <c r="AG112" i="1"/>
  <c r="AF112" i="1"/>
  <c r="AR111" i="1"/>
  <c r="AQ111" i="1"/>
  <c r="AP111" i="1"/>
  <c r="AO111" i="1"/>
  <c r="AN111" i="1"/>
  <c r="AM111" i="1"/>
  <c r="AL111" i="1"/>
  <c r="AK111" i="1"/>
  <c r="AJ111" i="1"/>
  <c r="AI111" i="1"/>
  <c r="AH111" i="1"/>
  <c r="AG111" i="1"/>
  <c r="AF111" i="1"/>
  <c r="AR110" i="1"/>
  <c r="AQ110" i="1"/>
  <c r="AP110" i="1"/>
  <c r="AO110" i="1"/>
  <c r="AN110" i="1"/>
  <c r="AM110" i="1"/>
  <c r="AL110" i="1"/>
  <c r="AK110" i="1"/>
  <c r="AJ110" i="1"/>
  <c r="AI110" i="1"/>
  <c r="AH110" i="1"/>
  <c r="AG110" i="1"/>
  <c r="AF110" i="1"/>
  <c r="AR109" i="1"/>
  <c r="AQ109" i="1"/>
  <c r="AP109" i="1"/>
  <c r="AO109" i="1"/>
  <c r="AN109" i="1"/>
  <c r="AM109" i="1"/>
  <c r="AL109" i="1"/>
  <c r="AK109" i="1"/>
  <c r="AJ109" i="1"/>
  <c r="AI109" i="1"/>
  <c r="AH109" i="1"/>
  <c r="AG109" i="1"/>
  <c r="AF109" i="1"/>
  <c r="AR108" i="1"/>
  <c r="AQ108" i="1"/>
  <c r="AP108" i="1"/>
  <c r="AO108" i="1"/>
  <c r="AN108" i="1"/>
  <c r="AM108" i="1"/>
  <c r="AL108" i="1"/>
  <c r="AK108" i="1"/>
  <c r="AJ108" i="1"/>
  <c r="AI108" i="1"/>
  <c r="AH108" i="1"/>
  <c r="AG108" i="1"/>
  <c r="AF108" i="1"/>
  <c r="AR107" i="1"/>
  <c r="AQ107" i="1"/>
  <c r="AP107" i="1"/>
  <c r="AO107" i="1"/>
  <c r="AN107" i="1"/>
  <c r="AM107" i="1"/>
  <c r="AL107" i="1"/>
  <c r="AK107" i="1"/>
  <c r="AJ107" i="1"/>
  <c r="AI107" i="1"/>
  <c r="AH107" i="1"/>
  <c r="AG107" i="1"/>
  <c r="AF107" i="1"/>
  <c r="AR106" i="1"/>
  <c r="AQ106" i="1"/>
  <c r="AP106" i="1"/>
  <c r="AO106" i="1"/>
  <c r="AN106" i="1"/>
  <c r="AM106" i="1"/>
  <c r="AL106" i="1"/>
  <c r="AK106" i="1"/>
  <c r="AJ106" i="1"/>
  <c r="AI106" i="1"/>
  <c r="AH106" i="1"/>
  <c r="AG106" i="1"/>
  <c r="AF106" i="1"/>
  <c r="AR105" i="1"/>
  <c r="AQ105" i="1"/>
  <c r="AP105" i="1"/>
  <c r="AO105" i="1"/>
  <c r="AN105" i="1"/>
  <c r="AM105" i="1"/>
  <c r="AL105" i="1"/>
  <c r="AK105" i="1"/>
  <c r="AJ105" i="1"/>
  <c r="AI105" i="1"/>
  <c r="AH105" i="1"/>
  <c r="AG105" i="1"/>
  <c r="AF105" i="1"/>
  <c r="AR104" i="1"/>
  <c r="AQ104" i="1"/>
  <c r="AP104" i="1"/>
  <c r="AO104" i="1"/>
  <c r="AN104" i="1"/>
  <c r="AM104" i="1"/>
  <c r="AL104" i="1"/>
  <c r="AK104" i="1"/>
  <c r="AJ104" i="1"/>
  <c r="AI104" i="1"/>
  <c r="AH104" i="1"/>
  <c r="AG104" i="1"/>
  <c r="AF104" i="1"/>
  <c r="AR103" i="1"/>
  <c r="AQ103" i="1"/>
  <c r="AP103" i="1"/>
  <c r="AO103" i="1"/>
  <c r="AN103" i="1"/>
  <c r="AM103" i="1"/>
  <c r="AL103" i="1"/>
  <c r="AK103" i="1"/>
  <c r="AJ103" i="1"/>
  <c r="AI103" i="1"/>
  <c r="AH103" i="1"/>
  <c r="AG103" i="1"/>
  <c r="AF103" i="1"/>
  <c r="AR102" i="1"/>
  <c r="AQ102" i="1"/>
  <c r="AP102" i="1"/>
  <c r="AO102" i="1"/>
  <c r="AN102" i="1"/>
  <c r="AM102" i="1"/>
  <c r="AL102" i="1"/>
  <c r="AK102" i="1"/>
  <c r="AJ102" i="1"/>
  <c r="AI102" i="1"/>
  <c r="AH102" i="1"/>
  <c r="AG102" i="1"/>
  <c r="AF102" i="1"/>
  <c r="AR101" i="1"/>
  <c r="AQ101" i="1"/>
  <c r="AP101" i="1"/>
  <c r="AO101" i="1"/>
  <c r="AN101" i="1"/>
  <c r="AM101" i="1"/>
  <c r="AL101" i="1"/>
  <c r="AK101" i="1"/>
  <c r="AJ101" i="1"/>
  <c r="AI101" i="1"/>
  <c r="AH101" i="1"/>
  <c r="AG101" i="1"/>
  <c r="AF101" i="1"/>
  <c r="AR100" i="1"/>
  <c r="AQ100" i="1"/>
  <c r="AP100" i="1"/>
  <c r="AO100" i="1"/>
  <c r="AN100" i="1"/>
  <c r="AM100" i="1"/>
  <c r="AL100" i="1"/>
  <c r="AK100" i="1"/>
  <c r="AJ100" i="1"/>
  <c r="AI100" i="1"/>
  <c r="AH100" i="1"/>
  <c r="AG100" i="1"/>
  <c r="AF100" i="1"/>
  <c r="AR99" i="1"/>
  <c r="AQ99" i="1"/>
  <c r="AP99" i="1"/>
  <c r="AO99" i="1"/>
  <c r="AN99" i="1"/>
  <c r="AM99" i="1"/>
  <c r="AL99" i="1"/>
  <c r="AK99" i="1"/>
  <c r="AJ99" i="1"/>
  <c r="AI99" i="1"/>
  <c r="AH99" i="1"/>
  <c r="AG99" i="1"/>
  <c r="AF99" i="1"/>
  <c r="AR98" i="1"/>
  <c r="AQ98" i="1"/>
  <c r="AP98" i="1"/>
  <c r="AO98" i="1"/>
  <c r="AN98" i="1"/>
  <c r="AM98" i="1"/>
  <c r="AL98" i="1"/>
  <c r="AK98" i="1"/>
  <c r="AJ98" i="1"/>
  <c r="AI98" i="1"/>
  <c r="AH98" i="1"/>
  <c r="AG98" i="1"/>
  <c r="AF98" i="1"/>
  <c r="AR97" i="1"/>
  <c r="AQ97" i="1"/>
  <c r="AP97" i="1"/>
  <c r="AO97" i="1"/>
  <c r="AN97" i="1"/>
  <c r="AM97" i="1"/>
  <c r="AL97" i="1"/>
  <c r="AK97" i="1"/>
  <c r="AJ97" i="1"/>
  <c r="AI97" i="1"/>
  <c r="AH97" i="1"/>
  <c r="AG97" i="1"/>
  <c r="AF97" i="1"/>
  <c r="AR96" i="1"/>
  <c r="AQ96" i="1"/>
  <c r="AP96" i="1"/>
  <c r="AO96" i="1"/>
  <c r="AN96" i="1"/>
  <c r="AM96" i="1"/>
  <c r="AL96" i="1"/>
  <c r="AK96" i="1"/>
  <c r="AJ96" i="1"/>
  <c r="AI96" i="1"/>
  <c r="AH96" i="1"/>
  <c r="AG96" i="1"/>
  <c r="AF96" i="1"/>
  <c r="AR95" i="1"/>
  <c r="AQ95" i="1"/>
  <c r="AP95" i="1"/>
  <c r="AO95" i="1"/>
  <c r="AN95" i="1"/>
  <c r="AM95" i="1"/>
  <c r="AL95" i="1"/>
  <c r="AK95" i="1"/>
  <c r="AJ95" i="1"/>
  <c r="AI95" i="1"/>
  <c r="AH95" i="1"/>
  <c r="AG95" i="1"/>
  <c r="AF95" i="1"/>
  <c r="AR94" i="1"/>
  <c r="AQ94" i="1"/>
  <c r="AP94" i="1"/>
  <c r="AO94" i="1"/>
  <c r="AN94" i="1"/>
  <c r="AM94" i="1"/>
  <c r="AL94" i="1"/>
  <c r="AK94" i="1"/>
  <c r="AJ94" i="1"/>
  <c r="AI94" i="1"/>
  <c r="AH94" i="1"/>
  <c r="AG94" i="1"/>
  <c r="AF94" i="1"/>
  <c r="AR93" i="1"/>
  <c r="AQ93" i="1"/>
  <c r="AP93" i="1"/>
  <c r="AO93" i="1"/>
  <c r="AN93" i="1"/>
  <c r="AM93" i="1"/>
  <c r="AL93" i="1"/>
  <c r="AK93" i="1"/>
  <c r="AJ93" i="1"/>
  <c r="AI93" i="1"/>
  <c r="AH93" i="1"/>
  <c r="AG93" i="1"/>
  <c r="AF93" i="1"/>
  <c r="AR92" i="1"/>
  <c r="AQ92" i="1"/>
  <c r="AP92" i="1"/>
  <c r="AO92" i="1"/>
  <c r="AN92" i="1"/>
  <c r="AM92" i="1"/>
  <c r="AL92" i="1"/>
  <c r="AK92" i="1"/>
  <c r="AJ92" i="1"/>
  <c r="AI92" i="1"/>
  <c r="AH92" i="1"/>
  <c r="AG92" i="1"/>
  <c r="AF92" i="1"/>
  <c r="AR91" i="1"/>
  <c r="AQ91" i="1"/>
  <c r="AP91" i="1"/>
  <c r="AO91" i="1"/>
  <c r="AN91" i="1"/>
  <c r="AM91" i="1"/>
  <c r="AL91" i="1"/>
  <c r="AK91" i="1"/>
  <c r="AJ91" i="1"/>
  <c r="AI91" i="1"/>
  <c r="AH91" i="1"/>
  <c r="AG91" i="1"/>
  <c r="AF91" i="1"/>
  <c r="AR90" i="1"/>
  <c r="AQ90" i="1"/>
  <c r="AP90" i="1"/>
  <c r="AO90" i="1"/>
  <c r="AN90" i="1"/>
  <c r="AM90" i="1"/>
  <c r="AL90" i="1"/>
  <c r="AK90" i="1"/>
  <c r="AJ90" i="1"/>
  <c r="AI90" i="1"/>
  <c r="AH90" i="1"/>
  <c r="AG90" i="1"/>
  <c r="AF90" i="1"/>
  <c r="AR89" i="1"/>
  <c r="AQ89" i="1"/>
  <c r="AP89" i="1"/>
  <c r="AO89" i="1"/>
  <c r="AN89" i="1"/>
  <c r="AM89" i="1"/>
  <c r="AL89" i="1"/>
  <c r="AK89" i="1"/>
  <c r="AJ89" i="1"/>
  <c r="AI89" i="1"/>
  <c r="AH89" i="1"/>
  <c r="AG89" i="1"/>
  <c r="AF89" i="1"/>
  <c r="AR88" i="1"/>
  <c r="AQ88" i="1"/>
  <c r="AP88" i="1"/>
  <c r="AO88" i="1"/>
  <c r="AN88" i="1"/>
  <c r="AM88" i="1"/>
  <c r="AL88" i="1"/>
  <c r="AK88" i="1"/>
  <c r="AJ88" i="1"/>
  <c r="AI88" i="1"/>
  <c r="AH88" i="1"/>
  <c r="AG88" i="1"/>
  <c r="AF88" i="1"/>
  <c r="AR87" i="1"/>
  <c r="AQ87" i="1"/>
  <c r="AP87" i="1"/>
  <c r="AO87" i="1"/>
  <c r="AN87" i="1"/>
  <c r="AM87" i="1"/>
  <c r="AL87" i="1"/>
  <c r="AK87" i="1"/>
  <c r="AJ87" i="1"/>
  <c r="AI87" i="1"/>
  <c r="AH87" i="1"/>
  <c r="AG87" i="1"/>
  <c r="AF87" i="1"/>
  <c r="AR86" i="1"/>
  <c r="AQ86" i="1"/>
  <c r="AP86" i="1"/>
  <c r="AO86" i="1"/>
  <c r="AN86" i="1"/>
  <c r="AM86" i="1"/>
  <c r="AL86" i="1"/>
  <c r="AK86" i="1"/>
  <c r="AJ86" i="1"/>
  <c r="AI86" i="1"/>
  <c r="AH86" i="1"/>
  <c r="AG86" i="1"/>
  <c r="AF86" i="1"/>
  <c r="AR85" i="1"/>
  <c r="AQ85" i="1"/>
  <c r="AP85" i="1"/>
  <c r="AO85" i="1"/>
  <c r="AN85" i="1"/>
  <c r="AM85" i="1"/>
  <c r="AL85" i="1"/>
  <c r="AK85" i="1"/>
  <c r="AJ85" i="1"/>
  <c r="AI85" i="1"/>
  <c r="AH85" i="1"/>
  <c r="AG85" i="1"/>
  <c r="AF85" i="1"/>
  <c r="AR84" i="1"/>
  <c r="AQ84" i="1"/>
  <c r="AP84" i="1"/>
  <c r="AO84" i="1"/>
  <c r="AN84" i="1"/>
  <c r="AM84" i="1"/>
  <c r="AL84" i="1"/>
  <c r="AK84" i="1"/>
  <c r="AJ84" i="1"/>
  <c r="AI84" i="1"/>
  <c r="AH84" i="1"/>
  <c r="AG84" i="1"/>
  <c r="AF84" i="1"/>
  <c r="AR83" i="1"/>
  <c r="AQ83" i="1"/>
  <c r="AP83" i="1"/>
  <c r="AO83" i="1"/>
  <c r="AN83" i="1"/>
  <c r="AM83" i="1"/>
  <c r="AL83" i="1"/>
  <c r="AK83" i="1"/>
  <c r="AJ83" i="1"/>
  <c r="AI83" i="1"/>
  <c r="AH83" i="1"/>
  <c r="AG83" i="1"/>
  <c r="AF83" i="1"/>
  <c r="AR82" i="1"/>
  <c r="AQ82" i="1"/>
  <c r="AP82" i="1"/>
  <c r="AO82" i="1"/>
  <c r="AN82" i="1"/>
  <c r="AM82" i="1"/>
  <c r="AL82" i="1"/>
  <c r="AK82" i="1"/>
  <c r="AJ82" i="1"/>
  <c r="AI82" i="1"/>
  <c r="AH82" i="1"/>
  <c r="AG82" i="1"/>
  <c r="AF82" i="1"/>
  <c r="AR81" i="1"/>
  <c r="AQ81" i="1"/>
  <c r="AP81" i="1"/>
  <c r="AO81" i="1"/>
  <c r="AN81" i="1"/>
  <c r="AM81" i="1"/>
  <c r="AL81" i="1"/>
  <c r="AK81" i="1"/>
  <c r="AJ81" i="1"/>
  <c r="AI81" i="1"/>
  <c r="AH81" i="1"/>
  <c r="AG81" i="1"/>
  <c r="AF81" i="1"/>
  <c r="AR80" i="1"/>
  <c r="AQ80" i="1"/>
  <c r="AP80" i="1"/>
  <c r="AO80" i="1"/>
  <c r="AN80" i="1"/>
  <c r="AM80" i="1"/>
  <c r="AL80" i="1"/>
  <c r="AK80" i="1"/>
  <c r="AJ80" i="1"/>
  <c r="AI80" i="1"/>
  <c r="AH80" i="1"/>
  <c r="AG80" i="1"/>
  <c r="AF80" i="1"/>
  <c r="AR79" i="1"/>
  <c r="AQ79" i="1"/>
  <c r="AP79" i="1"/>
  <c r="AO79" i="1"/>
  <c r="AN79" i="1"/>
  <c r="AM79" i="1"/>
  <c r="AL79" i="1"/>
  <c r="AK79" i="1"/>
  <c r="AJ79" i="1"/>
  <c r="AI79" i="1"/>
  <c r="AH79" i="1"/>
  <c r="AG79" i="1"/>
  <c r="AF79" i="1"/>
  <c r="AR78" i="1"/>
  <c r="AQ78" i="1"/>
  <c r="AP78" i="1"/>
  <c r="AO78" i="1"/>
  <c r="AN78" i="1"/>
  <c r="AM78" i="1"/>
  <c r="AL78" i="1"/>
  <c r="AK78" i="1"/>
  <c r="AJ78" i="1"/>
  <c r="AI78" i="1"/>
  <c r="AH78" i="1"/>
  <c r="AG78" i="1"/>
  <c r="AF78" i="1"/>
  <c r="AR77" i="1"/>
  <c r="AQ77" i="1"/>
  <c r="AP77" i="1"/>
  <c r="AO77" i="1"/>
  <c r="AN77" i="1"/>
  <c r="AM77" i="1"/>
  <c r="AL77" i="1"/>
  <c r="AK77" i="1"/>
  <c r="AJ77" i="1"/>
  <c r="AI77" i="1"/>
  <c r="AH77" i="1"/>
  <c r="AG77" i="1"/>
  <c r="AF77" i="1"/>
  <c r="AR76" i="1"/>
  <c r="AQ76" i="1"/>
  <c r="AP76" i="1"/>
  <c r="AO76" i="1"/>
  <c r="AN76" i="1"/>
  <c r="AM76" i="1"/>
  <c r="AL76" i="1"/>
  <c r="AK76" i="1"/>
  <c r="AJ76" i="1"/>
  <c r="AI76" i="1"/>
  <c r="AH76" i="1"/>
  <c r="AG76" i="1"/>
  <c r="AF76" i="1"/>
  <c r="AR75" i="1"/>
  <c r="AQ75" i="1"/>
  <c r="AP75" i="1"/>
  <c r="AO75" i="1"/>
  <c r="AN75" i="1"/>
  <c r="AM75" i="1"/>
  <c r="AL75" i="1"/>
  <c r="AK75" i="1"/>
  <c r="AJ75" i="1"/>
  <c r="AI75" i="1"/>
  <c r="AH75" i="1"/>
  <c r="AG75" i="1"/>
  <c r="AF75" i="1"/>
  <c r="AR74" i="1"/>
  <c r="AQ74" i="1"/>
  <c r="AP74" i="1"/>
  <c r="AO74" i="1"/>
  <c r="AN74" i="1"/>
  <c r="AM74" i="1"/>
  <c r="AL74" i="1"/>
  <c r="AK74" i="1"/>
  <c r="AJ74" i="1"/>
  <c r="AI74" i="1"/>
  <c r="AH74" i="1"/>
  <c r="AG74" i="1"/>
  <c r="AF74" i="1"/>
  <c r="AR73" i="1"/>
  <c r="AQ73" i="1"/>
  <c r="AP73" i="1"/>
  <c r="AO73" i="1"/>
  <c r="AN73" i="1"/>
  <c r="AM73" i="1"/>
  <c r="AL73" i="1"/>
  <c r="AK73" i="1"/>
  <c r="AJ73" i="1"/>
  <c r="AI73" i="1"/>
  <c r="AH73" i="1"/>
  <c r="AG73" i="1"/>
  <c r="AF73" i="1"/>
  <c r="AR72" i="1"/>
  <c r="AQ72" i="1"/>
  <c r="AP72" i="1"/>
  <c r="AO72" i="1"/>
  <c r="AN72" i="1"/>
  <c r="AM72" i="1"/>
  <c r="AL72" i="1"/>
  <c r="AK72" i="1"/>
  <c r="AJ72" i="1"/>
  <c r="AI72" i="1"/>
  <c r="AH72" i="1"/>
  <c r="AG72" i="1"/>
  <c r="AF72" i="1"/>
  <c r="AR71" i="1"/>
  <c r="AQ71" i="1"/>
  <c r="AP71" i="1"/>
  <c r="AO71" i="1"/>
  <c r="AN71" i="1"/>
  <c r="AM71" i="1"/>
  <c r="AL71" i="1"/>
  <c r="AK71" i="1"/>
  <c r="AJ71" i="1"/>
  <c r="AI71" i="1"/>
  <c r="AH71" i="1"/>
  <c r="AG71" i="1"/>
  <c r="AF71" i="1"/>
  <c r="AR70" i="1"/>
  <c r="AQ70" i="1"/>
  <c r="AP70" i="1"/>
  <c r="AO70" i="1"/>
  <c r="AN70" i="1"/>
  <c r="AM70" i="1"/>
  <c r="AL70" i="1"/>
  <c r="AK70" i="1"/>
  <c r="AJ70" i="1"/>
  <c r="AI70" i="1"/>
  <c r="AH70" i="1"/>
  <c r="AG70" i="1"/>
  <c r="AF70" i="1"/>
  <c r="AR69" i="1"/>
  <c r="AQ69" i="1"/>
  <c r="AP69" i="1"/>
  <c r="AO69" i="1"/>
  <c r="AN69" i="1"/>
  <c r="AM69" i="1"/>
  <c r="AL69" i="1"/>
  <c r="AK69" i="1"/>
  <c r="AJ69" i="1"/>
  <c r="AI69" i="1"/>
  <c r="AH69" i="1"/>
  <c r="AG69" i="1"/>
  <c r="AF69" i="1"/>
  <c r="AR68" i="1"/>
  <c r="AQ68" i="1"/>
  <c r="AP68" i="1"/>
  <c r="AO68" i="1"/>
  <c r="AN68" i="1"/>
  <c r="AM68" i="1"/>
  <c r="AL68" i="1"/>
  <c r="AK68" i="1"/>
  <c r="AJ68" i="1"/>
  <c r="AI68" i="1"/>
  <c r="AH68" i="1"/>
  <c r="AG68" i="1"/>
  <c r="AF68" i="1"/>
  <c r="AR67" i="1"/>
  <c r="AQ67" i="1"/>
  <c r="AP67" i="1"/>
  <c r="AO67" i="1"/>
  <c r="AN67" i="1"/>
  <c r="AM67" i="1"/>
  <c r="AL67" i="1"/>
  <c r="AK67" i="1"/>
  <c r="AJ67" i="1"/>
  <c r="AI67" i="1"/>
  <c r="AH67" i="1"/>
  <c r="AG67" i="1"/>
  <c r="AF67" i="1"/>
  <c r="AR66" i="1"/>
  <c r="AQ66" i="1"/>
  <c r="AP66" i="1"/>
  <c r="AO66" i="1"/>
  <c r="AN66" i="1"/>
  <c r="AM66" i="1"/>
  <c r="AL66" i="1"/>
  <c r="AK66" i="1"/>
  <c r="AJ66" i="1"/>
  <c r="AI66" i="1"/>
  <c r="AH66" i="1"/>
  <c r="AG66" i="1"/>
  <c r="AF66" i="1"/>
  <c r="AR65" i="1"/>
  <c r="AQ65" i="1"/>
  <c r="AP65" i="1"/>
  <c r="AO65" i="1"/>
  <c r="AN65" i="1"/>
  <c r="AM65" i="1"/>
  <c r="AL65" i="1"/>
  <c r="AK65" i="1"/>
  <c r="AJ65" i="1"/>
  <c r="AI65" i="1"/>
  <c r="AH65" i="1"/>
  <c r="AG65" i="1"/>
  <c r="AF65" i="1"/>
  <c r="AR64" i="1"/>
  <c r="AQ64" i="1"/>
  <c r="AP64" i="1"/>
  <c r="AO64" i="1"/>
  <c r="AN64" i="1"/>
  <c r="AM64" i="1"/>
  <c r="AL64" i="1"/>
  <c r="AK64" i="1"/>
  <c r="AJ64" i="1"/>
  <c r="AI64" i="1"/>
  <c r="AH64" i="1"/>
  <c r="AG64" i="1"/>
  <c r="AF64" i="1"/>
  <c r="AR63" i="1"/>
  <c r="AQ63" i="1"/>
  <c r="AP63" i="1"/>
  <c r="AO63" i="1"/>
  <c r="AN63" i="1"/>
  <c r="AM63" i="1"/>
  <c r="AL63" i="1"/>
  <c r="AK63" i="1"/>
  <c r="AJ63" i="1"/>
  <c r="AI63" i="1"/>
  <c r="AH63" i="1"/>
  <c r="AG63" i="1"/>
  <c r="AF63" i="1"/>
  <c r="AR62" i="1"/>
  <c r="AQ62" i="1"/>
  <c r="AP62" i="1"/>
  <c r="AO62" i="1"/>
  <c r="AN62" i="1"/>
  <c r="AM62" i="1"/>
  <c r="AL62" i="1"/>
  <c r="AK62" i="1"/>
  <c r="AJ62" i="1"/>
  <c r="AI62" i="1"/>
  <c r="AH62" i="1"/>
  <c r="AG62" i="1"/>
  <c r="AF62" i="1"/>
  <c r="AR61" i="1"/>
  <c r="AQ61" i="1"/>
  <c r="AP61" i="1"/>
  <c r="AO61" i="1"/>
  <c r="AN61" i="1"/>
  <c r="AM61" i="1"/>
  <c r="AL61" i="1"/>
  <c r="AK61" i="1"/>
  <c r="AJ61" i="1"/>
  <c r="AI61" i="1"/>
  <c r="AH61" i="1"/>
  <c r="AG61" i="1"/>
  <c r="AF61" i="1"/>
  <c r="AR60" i="1"/>
  <c r="AQ60" i="1"/>
  <c r="AP60" i="1"/>
  <c r="AO60" i="1"/>
  <c r="AN60" i="1"/>
  <c r="AM60" i="1"/>
  <c r="AL60" i="1"/>
  <c r="AK60" i="1"/>
  <c r="AJ60" i="1"/>
  <c r="AI60" i="1"/>
  <c r="AH60" i="1"/>
  <c r="AG60" i="1"/>
  <c r="AF60" i="1"/>
  <c r="AR59" i="1"/>
  <c r="AQ59" i="1"/>
  <c r="AP59" i="1"/>
  <c r="AO59" i="1"/>
  <c r="AN59" i="1"/>
  <c r="AM59" i="1"/>
  <c r="AL59" i="1"/>
  <c r="AK59" i="1"/>
  <c r="AJ59" i="1"/>
  <c r="AI59" i="1"/>
  <c r="AH59" i="1"/>
  <c r="AG59" i="1"/>
  <c r="AF59" i="1"/>
  <c r="AR58" i="1"/>
  <c r="AQ58" i="1"/>
  <c r="AP58" i="1"/>
  <c r="AO58" i="1"/>
  <c r="AN58" i="1"/>
  <c r="AM58" i="1"/>
  <c r="AL58" i="1"/>
  <c r="AK58" i="1"/>
  <c r="AJ58" i="1"/>
  <c r="AI58" i="1"/>
  <c r="AH58" i="1"/>
  <c r="AG58" i="1"/>
  <c r="AF58" i="1"/>
  <c r="AR57" i="1"/>
  <c r="AQ57" i="1"/>
  <c r="AP57" i="1"/>
  <c r="AO57" i="1"/>
  <c r="AN57" i="1"/>
  <c r="AM57" i="1"/>
  <c r="AL57" i="1"/>
  <c r="AK57" i="1"/>
  <c r="AJ57" i="1"/>
  <c r="AI57" i="1"/>
  <c r="AH57" i="1"/>
  <c r="AG57" i="1"/>
  <c r="AF57" i="1"/>
  <c r="AR56" i="1"/>
  <c r="AQ56" i="1"/>
  <c r="AP56" i="1"/>
  <c r="AO56" i="1"/>
  <c r="AN56" i="1"/>
  <c r="AM56" i="1"/>
  <c r="AL56" i="1"/>
  <c r="AK56" i="1"/>
  <c r="AJ56" i="1"/>
  <c r="AI56" i="1"/>
  <c r="AH56" i="1"/>
  <c r="AG56" i="1"/>
  <c r="AF56" i="1"/>
  <c r="AR55" i="1"/>
  <c r="AQ55" i="1"/>
  <c r="AP55" i="1"/>
  <c r="AO55" i="1"/>
  <c r="AN55" i="1"/>
  <c r="AM55" i="1"/>
  <c r="AL55" i="1"/>
  <c r="AK55" i="1"/>
  <c r="AJ55" i="1"/>
  <c r="AI55" i="1"/>
  <c r="AH55" i="1"/>
  <c r="AG55" i="1"/>
  <c r="AF55" i="1"/>
  <c r="AR54" i="1"/>
  <c r="AQ54" i="1"/>
  <c r="AP54" i="1"/>
  <c r="AO54" i="1"/>
  <c r="AN54" i="1"/>
  <c r="AM54" i="1"/>
  <c r="AL54" i="1"/>
  <c r="AK54" i="1"/>
  <c r="AJ54" i="1"/>
  <c r="AI54" i="1"/>
  <c r="AH54" i="1"/>
  <c r="AG54" i="1"/>
  <c r="AF54" i="1"/>
  <c r="AR53" i="1"/>
  <c r="AQ53" i="1"/>
  <c r="AP53" i="1"/>
  <c r="AO53" i="1"/>
  <c r="AN53" i="1"/>
  <c r="AM53" i="1"/>
  <c r="AL53" i="1"/>
  <c r="AK53" i="1"/>
  <c r="AJ53" i="1"/>
  <c r="AI53" i="1"/>
  <c r="AH53" i="1"/>
  <c r="AG53" i="1"/>
  <c r="AF53" i="1"/>
  <c r="AR52" i="1"/>
  <c r="AQ52" i="1"/>
  <c r="AP52" i="1"/>
  <c r="AO52" i="1"/>
  <c r="AN52" i="1"/>
  <c r="AM52" i="1"/>
  <c r="AL52" i="1"/>
  <c r="AK52" i="1"/>
  <c r="AJ52" i="1"/>
  <c r="AI52" i="1"/>
  <c r="AH52" i="1"/>
  <c r="AG52" i="1"/>
  <c r="AF52" i="1"/>
  <c r="AR51" i="1"/>
  <c r="AQ51" i="1"/>
  <c r="AP51" i="1"/>
  <c r="AO51" i="1"/>
  <c r="AN51" i="1"/>
  <c r="AM51" i="1"/>
  <c r="AL51" i="1"/>
  <c r="AK51" i="1"/>
  <c r="AJ51" i="1"/>
  <c r="AI51" i="1"/>
  <c r="AH51" i="1"/>
  <c r="AG51" i="1"/>
  <c r="AF51" i="1"/>
  <c r="AR50" i="1"/>
  <c r="AQ50" i="1"/>
  <c r="AP50" i="1"/>
  <c r="AO50" i="1"/>
  <c r="AN50" i="1"/>
  <c r="AM50" i="1"/>
  <c r="AL50" i="1"/>
  <c r="AK50" i="1"/>
  <c r="AJ50" i="1"/>
  <c r="AI50" i="1"/>
  <c r="AH50" i="1"/>
  <c r="AG50" i="1"/>
  <c r="AF50" i="1"/>
  <c r="AR49" i="1"/>
  <c r="AQ49" i="1"/>
  <c r="AP49" i="1"/>
  <c r="AO49" i="1"/>
  <c r="AN49" i="1"/>
  <c r="AM49" i="1"/>
  <c r="AL49" i="1"/>
  <c r="AK49" i="1"/>
  <c r="AJ49" i="1"/>
  <c r="AI49" i="1"/>
  <c r="AH49" i="1"/>
  <c r="AG49" i="1"/>
  <c r="AF49" i="1"/>
  <c r="AR48" i="1"/>
  <c r="AQ48" i="1"/>
  <c r="AP48" i="1"/>
  <c r="AO48" i="1"/>
  <c r="AN48" i="1"/>
  <c r="AM48" i="1"/>
  <c r="AL48" i="1"/>
  <c r="AK48" i="1"/>
  <c r="AJ48" i="1"/>
  <c r="AI48" i="1"/>
  <c r="AH48" i="1"/>
  <c r="AG48" i="1"/>
  <c r="AF48" i="1"/>
  <c r="AR47" i="1"/>
  <c r="AQ47" i="1"/>
  <c r="AP47" i="1"/>
  <c r="AO47" i="1"/>
  <c r="AN47" i="1"/>
  <c r="AM47" i="1"/>
  <c r="AL47" i="1"/>
  <c r="AK47" i="1"/>
  <c r="AJ47" i="1"/>
  <c r="AI47" i="1"/>
  <c r="AH47" i="1"/>
  <c r="AG47" i="1"/>
  <c r="AF47" i="1"/>
  <c r="AR46" i="1"/>
  <c r="AQ46" i="1"/>
  <c r="AP46" i="1"/>
  <c r="AO46" i="1"/>
  <c r="AN46" i="1"/>
  <c r="AM46" i="1"/>
  <c r="AL46" i="1"/>
  <c r="AK46" i="1"/>
  <c r="AJ46" i="1"/>
  <c r="AI46" i="1"/>
  <c r="AH46" i="1"/>
  <c r="AG46" i="1"/>
  <c r="AF46" i="1"/>
  <c r="AR45" i="1"/>
  <c r="AQ45" i="1"/>
  <c r="AP45" i="1"/>
  <c r="AO45" i="1"/>
  <c r="AN45" i="1"/>
  <c r="AM45" i="1"/>
  <c r="AL45" i="1"/>
  <c r="AK45" i="1"/>
  <c r="AJ45" i="1"/>
  <c r="AI45" i="1"/>
  <c r="AH45" i="1"/>
  <c r="AG45" i="1"/>
  <c r="AF45" i="1"/>
  <c r="AR44" i="1"/>
  <c r="AQ44" i="1"/>
  <c r="AP44" i="1"/>
  <c r="AO44" i="1"/>
  <c r="AN44" i="1"/>
  <c r="AM44" i="1"/>
  <c r="AL44" i="1"/>
  <c r="AK44" i="1"/>
  <c r="AJ44" i="1"/>
  <c r="AI44" i="1"/>
  <c r="AH44" i="1"/>
  <c r="AG44" i="1"/>
  <c r="AF44" i="1"/>
  <c r="AR43" i="1"/>
  <c r="AQ43" i="1"/>
  <c r="AP43" i="1"/>
  <c r="AO43" i="1"/>
  <c r="AN43" i="1"/>
  <c r="AM43" i="1"/>
  <c r="AL43" i="1"/>
  <c r="AK43" i="1"/>
  <c r="AJ43" i="1"/>
  <c r="AI43" i="1"/>
  <c r="AH43" i="1"/>
  <c r="AG43" i="1"/>
  <c r="AF43" i="1"/>
  <c r="AR42" i="1"/>
  <c r="AQ42" i="1"/>
  <c r="AP42" i="1"/>
  <c r="AO42" i="1"/>
  <c r="AN42" i="1"/>
  <c r="AM42" i="1"/>
  <c r="AL42" i="1"/>
  <c r="AK42" i="1"/>
  <c r="AJ42" i="1"/>
  <c r="AI42" i="1"/>
  <c r="AH42" i="1"/>
  <c r="AG42" i="1"/>
  <c r="AF42" i="1"/>
  <c r="AR41" i="1"/>
  <c r="AQ41" i="1"/>
  <c r="AP41" i="1"/>
  <c r="AO41" i="1"/>
  <c r="AN41" i="1"/>
  <c r="AM41" i="1"/>
  <c r="AL41" i="1"/>
  <c r="AK41" i="1"/>
  <c r="AJ41" i="1"/>
  <c r="AI41" i="1"/>
  <c r="AH41" i="1"/>
  <c r="AG41" i="1"/>
  <c r="AF41" i="1"/>
  <c r="AR40" i="1"/>
  <c r="AQ40" i="1"/>
  <c r="AP40" i="1"/>
  <c r="AO40" i="1"/>
  <c r="AN40" i="1"/>
  <c r="AM40" i="1"/>
  <c r="AL40" i="1"/>
  <c r="AK40" i="1"/>
  <c r="AJ40" i="1"/>
  <c r="AI40" i="1"/>
  <c r="AH40" i="1"/>
  <c r="AG40" i="1"/>
  <c r="AF40" i="1"/>
  <c r="AR39" i="1"/>
  <c r="AQ39" i="1"/>
  <c r="AP39" i="1"/>
  <c r="AO39" i="1"/>
  <c r="AN39" i="1"/>
  <c r="AM39" i="1"/>
  <c r="AL39" i="1"/>
  <c r="AK39" i="1"/>
  <c r="AJ39" i="1"/>
  <c r="AI39" i="1"/>
  <c r="AH39" i="1"/>
  <c r="AG39" i="1"/>
  <c r="AF39" i="1"/>
  <c r="AR38" i="1"/>
  <c r="AQ38" i="1"/>
  <c r="AP38" i="1"/>
  <c r="AO38" i="1"/>
  <c r="AN38" i="1"/>
  <c r="AM38" i="1"/>
  <c r="AL38" i="1"/>
  <c r="AK38" i="1"/>
  <c r="AJ38" i="1"/>
  <c r="AI38" i="1"/>
  <c r="AH38" i="1"/>
  <c r="AG38" i="1"/>
  <c r="AF38" i="1"/>
  <c r="AR37" i="1"/>
  <c r="AQ37" i="1"/>
  <c r="AP37" i="1"/>
  <c r="AO37" i="1"/>
  <c r="AN37" i="1"/>
  <c r="AM37" i="1"/>
  <c r="AL37" i="1"/>
  <c r="AK37" i="1"/>
  <c r="AJ37" i="1"/>
  <c r="AI37" i="1"/>
  <c r="AH37" i="1"/>
  <c r="AG37" i="1"/>
  <c r="AF37" i="1"/>
  <c r="AR36" i="1"/>
  <c r="AQ36" i="1"/>
  <c r="AP36" i="1"/>
  <c r="AO36" i="1"/>
  <c r="AN36" i="1"/>
  <c r="AM36" i="1"/>
  <c r="AL36" i="1"/>
  <c r="AK36" i="1"/>
  <c r="AJ36" i="1"/>
  <c r="AI36" i="1"/>
  <c r="AH36" i="1"/>
  <c r="AG36" i="1"/>
  <c r="AF36" i="1"/>
  <c r="AR35" i="1"/>
  <c r="AQ35" i="1"/>
  <c r="AP35" i="1"/>
  <c r="AO35" i="1"/>
  <c r="AN35" i="1"/>
  <c r="AM35" i="1"/>
  <c r="AL35" i="1"/>
  <c r="AK35" i="1"/>
  <c r="AJ35" i="1"/>
  <c r="AI35" i="1"/>
  <c r="AH35" i="1"/>
  <c r="AG35" i="1"/>
  <c r="AF35" i="1"/>
  <c r="AR34" i="1"/>
  <c r="AQ34" i="1"/>
  <c r="AP34" i="1"/>
  <c r="AO34" i="1"/>
  <c r="AN34" i="1"/>
  <c r="AM34" i="1"/>
  <c r="AL34" i="1"/>
  <c r="AK34" i="1"/>
  <c r="AJ34" i="1"/>
  <c r="AI34" i="1"/>
  <c r="AH34" i="1"/>
  <c r="AG34" i="1"/>
  <c r="AF34" i="1"/>
  <c r="AR33" i="1"/>
  <c r="AQ33" i="1"/>
  <c r="AP33" i="1"/>
  <c r="AO33" i="1"/>
  <c r="AN33" i="1"/>
  <c r="AM33" i="1"/>
  <c r="AL33" i="1"/>
  <c r="AK33" i="1"/>
  <c r="AJ33" i="1"/>
  <c r="AI33" i="1"/>
  <c r="AH33" i="1"/>
  <c r="AG33" i="1"/>
  <c r="AF33" i="1"/>
  <c r="AR32" i="1"/>
  <c r="AQ32" i="1"/>
  <c r="AP32" i="1"/>
  <c r="AO32" i="1"/>
  <c r="AN32" i="1"/>
  <c r="AM32" i="1"/>
  <c r="AL32" i="1"/>
  <c r="AK32" i="1"/>
  <c r="AJ32" i="1"/>
  <c r="AI32" i="1"/>
  <c r="AH32" i="1"/>
  <c r="AG32" i="1"/>
  <c r="AF32" i="1"/>
  <c r="AR31" i="1"/>
  <c r="AQ31" i="1"/>
  <c r="AP31" i="1"/>
  <c r="AO31" i="1"/>
  <c r="AN31" i="1"/>
  <c r="AM31" i="1"/>
  <c r="AL31" i="1"/>
  <c r="AK31" i="1"/>
  <c r="AJ31" i="1"/>
  <c r="AI31" i="1"/>
  <c r="AH31" i="1"/>
  <c r="AG31" i="1"/>
  <c r="AF31" i="1"/>
  <c r="AR30" i="1"/>
  <c r="AQ30" i="1"/>
  <c r="AP30" i="1"/>
  <c r="AO30" i="1"/>
  <c r="AN30" i="1"/>
  <c r="AM30" i="1"/>
  <c r="AL30" i="1"/>
  <c r="AK30" i="1"/>
  <c r="AJ30" i="1"/>
  <c r="AI30" i="1"/>
  <c r="AH30" i="1"/>
  <c r="AG30" i="1"/>
  <c r="AF30" i="1"/>
  <c r="AR29" i="1"/>
  <c r="AQ29" i="1"/>
  <c r="AP29" i="1"/>
  <c r="AO29" i="1"/>
  <c r="AN29" i="1"/>
  <c r="AM29" i="1"/>
  <c r="AL29" i="1"/>
  <c r="AK29" i="1"/>
  <c r="AJ29" i="1"/>
  <c r="AI29" i="1"/>
  <c r="AH29" i="1"/>
  <c r="AG29" i="1"/>
  <c r="AF29" i="1"/>
  <c r="AR28" i="1"/>
  <c r="AQ28" i="1"/>
  <c r="AP28" i="1"/>
  <c r="AO28" i="1"/>
  <c r="AN28" i="1"/>
  <c r="AM28" i="1"/>
  <c r="AL28" i="1"/>
  <c r="AK28" i="1"/>
  <c r="AJ28" i="1"/>
  <c r="AI28" i="1"/>
  <c r="AH28" i="1"/>
  <c r="AG28" i="1"/>
  <c r="AF28" i="1"/>
  <c r="AR27" i="1"/>
  <c r="AQ27" i="1"/>
  <c r="AP27" i="1"/>
  <c r="AO27" i="1"/>
  <c r="AN27" i="1"/>
  <c r="AM27" i="1"/>
  <c r="AL27" i="1"/>
  <c r="AK27" i="1"/>
  <c r="AJ27" i="1"/>
  <c r="AI27" i="1"/>
  <c r="AH27" i="1"/>
  <c r="AG27" i="1"/>
  <c r="AF27" i="1"/>
  <c r="AR26" i="1"/>
  <c r="AQ26" i="1"/>
  <c r="AP26" i="1"/>
  <c r="AO26" i="1"/>
  <c r="AN26" i="1"/>
  <c r="AM26" i="1"/>
  <c r="AL26" i="1"/>
  <c r="AK26" i="1"/>
  <c r="AJ26" i="1"/>
  <c r="AI26" i="1"/>
  <c r="AH26" i="1"/>
  <c r="AG26" i="1"/>
  <c r="AF26" i="1"/>
  <c r="AR25" i="1"/>
  <c r="AQ25" i="1"/>
  <c r="AP25" i="1"/>
  <c r="AO25" i="1"/>
  <c r="AN25" i="1"/>
  <c r="AM25" i="1"/>
  <c r="AL25" i="1"/>
  <c r="AK25" i="1"/>
  <c r="AJ25" i="1"/>
  <c r="AI25" i="1"/>
  <c r="AH25" i="1"/>
  <c r="AG25" i="1"/>
  <c r="AF25" i="1"/>
  <c r="AR24" i="1"/>
  <c r="AQ24" i="1"/>
  <c r="AP24" i="1"/>
  <c r="AO24" i="1"/>
  <c r="AN24" i="1"/>
  <c r="AM24" i="1"/>
  <c r="AL24" i="1"/>
  <c r="AK24" i="1"/>
  <c r="AJ24" i="1"/>
  <c r="AI24" i="1"/>
  <c r="AH24" i="1"/>
  <c r="AG24" i="1"/>
  <c r="AF24" i="1"/>
  <c r="AR23" i="1"/>
  <c r="AQ23" i="1"/>
  <c r="AP23" i="1"/>
  <c r="AO23" i="1"/>
  <c r="AN23" i="1"/>
  <c r="AM23" i="1"/>
  <c r="AL23" i="1"/>
  <c r="AK23" i="1"/>
  <c r="AJ23" i="1"/>
  <c r="AI23" i="1"/>
  <c r="AH23" i="1"/>
  <c r="AG23" i="1"/>
  <c r="AF23" i="1"/>
  <c r="AR22" i="1"/>
  <c r="AQ22" i="1"/>
  <c r="AP22" i="1"/>
  <c r="AO22" i="1"/>
  <c r="AN22" i="1"/>
  <c r="AM22" i="1"/>
  <c r="AL22" i="1"/>
  <c r="AK22" i="1"/>
  <c r="AJ22" i="1"/>
  <c r="AI22" i="1"/>
  <c r="AH22" i="1"/>
  <c r="AG22" i="1"/>
  <c r="AF22" i="1"/>
  <c r="AR21" i="1"/>
  <c r="AQ21" i="1"/>
  <c r="AP21" i="1"/>
  <c r="AO21" i="1"/>
  <c r="AN21" i="1"/>
  <c r="AM21" i="1"/>
  <c r="AL21" i="1"/>
  <c r="AK21" i="1"/>
  <c r="AJ21" i="1"/>
  <c r="AI21" i="1"/>
  <c r="AH21" i="1"/>
  <c r="AG21" i="1"/>
  <c r="AF21" i="1"/>
  <c r="AR20" i="1"/>
  <c r="AQ20" i="1"/>
  <c r="AP20" i="1"/>
  <c r="AO20" i="1"/>
  <c r="AN20" i="1"/>
  <c r="AM20" i="1"/>
  <c r="AL20" i="1"/>
  <c r="AK20" i="1"/>
  <c r="AJ20" i="1"/>
  <c r="AI20" i="1"/>
  <c r="AH20" i="1"/>
  <c r="AG20" i="1"/>
  <c r="AF20" i="1"/>
  <c r="AR19" i="1"/>
  <c r="AQ19" i="1"/>
  <c r="AP19" i="1"/>
  <c r="AO19" i="1"/>
  <c r="AN19" i="1"/>
  <c r="AM19" i="1"/>
  <c r="AL19" i="1"/>
  <c r="AK19" i="1"/>
  <c r="AJ19" i="1"/>
  <c r="AI19" i="1"/>
  <c r="AH19" i="1"/>
  <c r="AG19" i="1"/>
  <c r="AF19" i="1"/>
  <c r="AR18" i="1"/>
  <c r="AQ18" i="1"/>
  <c r="AP18" i="1"/>
  <c r="AO18" i="1"/>
  <c r="AN18" i="1"/>
  <c r="AM18" i="1"/>
  <c r="AL18" i="1"/>
  <c r="AK18" i="1"/>
  <c r="AJ18" i="1"/>
  <c r="AI18" i="1"/>
  <c r="AH18" i="1"/>
  <c r="AG18" i="1"/>
  <c r="AF18" i="1"/>
  <c r="AR17" i="1"/>
  <c r="AQ17" i="1"/>
  <c r="AP17" i="1"/>
  <c r="AO17" i="1"/>
  <c r="AN17" i="1"/>
  <c r="AM17" i="1"/>
  <c r="AL17" i="1"/>
  <c r="AK17" i="1"/>
  <c r="AJ17" i="1"/>
  <c r="AI17" i="1"/>
  <c r="AH17" i="1"/>
  <c r="AG17" i="1"/>
  <c r="AF17" i="1"/>
  <c r="AR16" i="1"/>
  <c r="AQ16" i="1"/>
  <c r="AP16" i="1"/>
  <c r="AO16" i="1"/>
  <c r="AN16" i="1"/>
  <c r="AM16" i="1"/>
  <c r="AL16" i="1"/>
  <c r="AK16" i="1"/>
  <c r="AJ16" i="1"/>
  <c r="AI16" i="1"/>
  <c r="AH16" i="1"/>
  <c r="AG16" i="1"/>
  <c r="AF16" i="1"/>
  <c r="AR15" i="1"/>
  <c r="AQ15" i="1"/>
  <c r="AP15" i="1"/>
  <c r="AO15" i="1"/>
  <c r="AN15" i="1"/>
  <c r="AM15" i="1"/>
  <c r="AL15" i="1"/>
  <c r="AK15" i="1"/>
  <c r="AJ15" i="1"/>
  <c r="AI15" i="1"/>
  <c r="AH15" i="1"/>
  <c r="AG15" i="1"/>
  <c r="AF15" i="1"/>
  <c r="AR14" i="1"/>
  <c r="AQ14" i="1"/>
  <c r="AP14" i="1"/>
  <c r="AO14" i="1"/>
  <c r="AN14" i="1"/>
  <c r="AM14" i="1"/>
  <c r="AL14" i="1"/>
  <c r="AK14" i="1"/>
  <c r="AJ14" i="1"/>
  <c r="AI14" i="1"/>
  <c r="AH14" i="1"/>
  <c r="AG14" i="1"/>
  <c r="AF14" i="1"/>
  <c r="AR13" i="1"/>
  <c r="AQ13" i="1"/>
  <c r="AP13" i="1"/>
  <c r="AO13" i="1"/>
  <c r="AN13" i="1"/>
  <c r="AM13" i="1"/>
  <c r="AL13" i="1"/>
  <c r="AK13" i="1"/>
  <c r="AJ13" i="1"/>
  <c r="AI13" i="1"/>
  <c r="AH13" i="1"/>
  <c r="AG13" i="1"/>
  <c r="AF13" i="1"/>
  <c r="AR12" i="1"/>
  <c r="AQ12" i="1"/>
  <c r="AP12" i="1"/>
  <c r="AO12" i="1"/>
  <c r="AN12" i="1"/>
  <c r="AM12" i="1"/>
  <c r="AL12" i="1"/>
  <c r="AK12" i="1"/>
  <c r="AJ12" i="1"/>
  <c r="AI12" i="1"/>
  <c r="AH12" i="1"/>
  <c r="AG12" i="1"/>
  <c r="AF12" i="1"/>
  <c r="AR11" i="1"/>
  <c r="AQ11" i="1"/>
  <c r="AP11" i="1"/>
  <c r="AO11" i="1"/>
  <c r="AN11" i="1"/>
  <c r="AM11" i="1"/>
  <c r="AL11" i="1"/>
  <c r="AK11" i="1"/>
  <c r="AJ11" i="1"/>
  <c r="AI11" i="1"/>
  <c r="AH11" i="1"/>
  <c r="AG11" i="1"/>
  <c r="AF11" i="1"/>
  <c r="AR10" i="1"/>
  <c r="AQ10" i="1"/>
  <c r="AP10" i="1"/>
  <c r="AO10" i="1"/>
  <c r="AN10" i="1"/>
  <c r="AM10" i="1"/>
  <c r="AL10" i="1"/>
  <c r="AK10" i="1"/>
  <c r="AJ10" i="1"/>
  <c r="AI10" i="1"/>
  <c r="AH10" i="1"/>
  <c r="AG10" i="1"/>
  <c r="AF10" i="1"/>
  <c r="K27" i="2"/>
  <c r="N165" i="1"/>
  <c r="P165" i="1"/>
  <c r="N150" i="1"/>
  <c r="P150" i="1"/>
  <c r="N153" i="1"/>
  <c r="P153" i="1"/>
  <c r="N159" i="1"/>
  <c r="P159" i="1"/>
  <c r="N171" i="1"/>
  <c r="P171" i="1"/>
  <c r="N180" i="1"/>
  <c r="P180" i="1"/>
  <c r="N183" i="1"/>
  <c r="P183" i="1"/>
  <c r="N147" i="1"/>
  <c r="P147" i="1"/>
  <c r="N168" i="1"/>
  <c r="P168" i="1"/>
  <c r="N156" i="1"/>
  <c r="P156" i="1"/>
  <c r="N162" i="1"/>
  <c r="P162" i="1"/>
  <c r="N174" i="1"/>
  <c r="P174" i="1"/>
  <c r="N177" i="1"/>
  <c r="P177" i="1"/>
  <c r="N144" i="1"/>
  <c r="I147" i="1"/>
  <c r="AO147" i="1"/>
  <c r="AK159" i="1"/>
  <c r="AG168" i="1"/>
  <c r="AP180" i="1"/>
  <c r="AH168" i="1"/>
  <c r="AH156" i="1"/>
  <c r="AR159" i="1"/>
  <c r="AO168" i="1"/>
  <c r="AK183" i="1"/>
  <c r="AI156" i="1"/>
  <c r="AP168" i="1"/>
  <c r="AM183" i="1"/>
  <c r="AP156" i="1"/>
  <c r="AJ171" i="1"/>
  <c r="AQ183" i="1"/>
  <c r="AQ156" i="1"/>
  <c r="AG180" i="1"/>
  <c r="AG147" i="1"/>
  <c r="AF159" i="1"/>
  <c r="AM171" i="1"/>
  <c r="AH180" i="1"/>
  <c r="I144" i="1"/>
  <c r="I156" i="1"/>
  <c r="I168" i="1"/>
  <c r="I180" i="1"/>
  <c r="AJ147" i="1"/>
  <c r="AI171" i="1"/>
  <c r="AJ183" i="1"/>
  <c r="AN147" i="1"/>
  <c r="AI144" i="1"/>
  <c r="AR147" i="1"/>
  <c r="AL159" i="1"/>
  <c r="I171" i="1"/>
  <c r="I183" i="1"/>
  <c r="AH138" i="1"/>
  <c r="AP138" i="1"/>
  <c r="AF138" i="1"/>
  <c r="AJ138" i="1"/>
  <c r="AR138" i="1"/>
  <c r="AJ144" i="1"/>
  <c r="AI147" i="1"/>
  <c r="AQ147" i="1"/>
  <c r="AJ156" i="1"/>
  <c r="AR156" i="1"/>
  <c r="AM159" i="1"/>
  <c r="AI168" i="1"/>
  <c r="AQ168" i="1"/>
  <c r="AL171" i="1"/>
  <c r="AI180" i="1"/>
  <c r="AQ180" i="1"/>
  <c r="AL183" i="1"/>
  <c r="AN138" i="1"/>
  <c r="AK144" i="1"/>
  <c r="AK156" i="1"/>
  <c r="AJ168" i="1"/>
  <c r="AR168" i="1"/>
  <c r="AJ180" i="1"/>
  <c r="AR180" i="1"/>
  <c r="AQ138" i="1"/>
  <c r="AL138" i="1"/>
  <c r="AM144" i="1"/>
  <c r="AK147" i="1"/>
  <c r="AJ153" i="1"/>
  <c r="AL156" i="1"/>
  <c r="AG159" i="1"/>
  <c r="AO159" i="1"/>
  <c r="AK168" i="1"/>
  <c r="AF171" i="1"/>
  <c r="AN171" i="1"/>
  <c r="AK180" i="1"/>
  <c r="AF183" i="1"/>
  <c r="AN183" i="1"/>
  <c r="AI138" i="1"/>
  <c r="AM138" i="1"/>
  <c r="AQ144" i="1"/>
  <c r="AL147" i="1"/>
  <c r="AR153" i="1"/>
  <c r="AM156" i="1"/>
  <c r="AH159" i="1"/>
  <c r="AP159" i="1"/>
  <c r="AF165" i="1"/>
  <c r="AL168" i="1"/>
  <c r="AG171" i="1"/>
  <c r="AO171" i="1"/>
  <c r="AL180" i="1"/>
  <c r="AG183" i="1"/>
  <c r="AO183" i="1"/>
  <c r="AK138" i="1"/>
  <c r="AR144" i="1"/>
  <c r="AM147" i="1"/>
  <c r="AF156" i="1"/>
  <c r="AN156" i="1"/>
  <c r="AI159" i="1"/>
  <c r="AQ159" i="1"/>
  <c r="AN165" i="1"/>
  <c r="AM168" i="1"/>
  <c r="AH171" i="1"/>
  <c r="AP171" i="1"/>
  <c r="AJ177" i="1"/>
  <c r="AM180" i="1"/>
  <c r="AH183" i="1"/>
  <c r="AP183" i="1"/>
  <c r="AG138" i="1"/>
  <c r="AO138" i="1"/>
  <c r="AG156" i="1"/>
  <c r="AF168" i="1"/>
  <c r="AF180" i="1"/>
  <c r="AR177" i="1"/>
  <c r="AI153" i="1"/>
  <c r="AQ153" i="1"/>
  <c r="AM165" i="1"/>
  <c r="AI177" i="1"/>
  <c r="AQ177" i="1"/>
  <c r="AK153" i="1"/>
  <c r="AG165" i="1"/>
  <c r="AO165" i="1"/>
  <c r="AK177" i="1"/>
  <c r="I165" i="1"/>
  <c r="AL153" i="1"/>
  <c r="AH165" i="1"/>
  <c r="AP165" i="1"/>
  <c r="AL177" i="1"/>
  <c r="AM153" i="1"/>
  <c r="AI165" i="1"/>
  <c r="AQ165" i="1"/>
  <c r="AM177" i="1"/>
  <c r="AF153" i="1"/>
  <c r="AN153" i="1"/>
  <c r="AJ165" i="1"/>
  <c r="AR165" i="1"/>
  <c r="AF177" i="1"/>
  <c r="AN177" i="1"/>
  <c r="AG153" i="1"/>
  <c r="AO153" i="1"/>
  <c r="AK165" i="1"/>
  <c r="AG177" i="1"/>
  <c r="AO177" i="1"/>
  <c r="I153" i="1"/>
  <c r="I177" i="1"/>
  <c r="AH153" i="1"/>
  <c r="AH177" i="1"/>
  <c r="AI150" i="1"/>
  <c r="AQ150" i="1"/>
  <c r="AJ150" i="1"/>
  <c r="AR150" i="1"/>
  <c r="AL144" i="1"/>
  <c r="AF144" i="1"/>
  <c r="AN144" i="1"/>
  <c r="AG144" i="1"/>
  <c r="AO144" i="1"/>
  <c r="AH144" i="1"/>
  <c r="F10" i="3"/>
  <c r="N10" i="3"/>
  <c r="G10" i="3"/>
  <c r="O10" i="3"/>
  <c r="K10" i="3"/>
  <c r="I10" i="3"/>
  <c r="P10" i="3"/>
  <c r="M10" i="3"/>
  <c r="E10" i="3"/>
  <c r="H10" i="3"/>
  <c r="D10" i="3"/>
  <c r="J10" i="3"/>
  <c r="L10" i="3"/>
  <c r="B10" i="3"/>
  <c r="P29" i="2"/>
  <c r="L28" i="2"/>
  <c r="F27" i="2"/>
  <c r="M171" i="1"/>
  <c r="K23" i="1"/>
  <c r="P23" i="1"/>
  <c r="M186" i="1"/>
  <c r="M183" i="1"/>
  <c r="A184" i="1"/>
  <c r="K183" i="1"/>
  <c r="M180" i="1"/>
  <c r="A181" i="1"/>
  <c r="K180" i="1"/>
  <c r="M177" i="1"/>
  <c r="A178" i="1"/>
  <c r="K177" i="1"/>
  <c r="M156" i="1"/>
  <c r="A157" i="1"/>
  <c r="K156" i="1"/>
  <c r="M147" i="1"/>
  <c r="A187" i="1"/>
  <c r="A175" i="1"/>
  <c r="A172" i="1"/>
  <c r="A169" i="1"/>
  <c r="A166" i="1"/>
  <c r="A163" i="1"/>
  <c r="A160" i="1"/>
  <c r="A154" i="1"/>
  <c r="A151" i="1"/>
  <c r="A148" i="1"/>
  <c r="A145" i="1"/>
  <c r="K120" i="1"/>
  <c r="P120" i="1"/>
  <c r="K119" i="1"/>
  <c r="P119" i="1"/>
  <c r="K118" i="1"/>
  <c r="P118" i="1"/>
  <c r="K117" i="1"/>
  <c r="P117" i="1"/>
  <c r="K132" i="1"/>
  <c r="P132" i="1"/>
  <c r="K131" i="1"/>
  <c r="P131" i="1"/>
  <c r="K130" i="1"/>
  <c r="P130" i="1"/>
  <c r="K129" i="1"/>
  <c r="P129" i="1"/>
  <c r="K128" i="1"/>
  <c r="P128" i="1"/>
  <c r="K127" i="1"/>
  <c r="P127" i="1"/>
  <c r="K126" i="1"/>
  <c r="P126" i="1"/>
  <c r="K125" i="1"/>
  <c r="P125" i="1"/>
  <c r="K124" i="1"/>
  <c r="P124" i="1"/>
  <c r="K123" i="1"/>
  <c r="P123" i="1"/>
  <c r="K122" i="1"/>
  <c r="P122" i="1"/>
  <c r="K121" i="1"/>
  <c r="P121" i="1"/>
  <c r="K47" i="1"/>
  <c r="P47" i="1"/>
  <c r="K46" i="1"/>
  <c r="P46" i="1"/>
  <c r="K45" i="1"/>
  <c r="P45" i="1"/>
  <c r="K22" i="1"/>
  <c r="P22" i="1"/>
  <c r="K21" i="1"/>
  <c r="P21" i="1"/>
  <c r="K20" i="1"/>
  <c r="P20" i="1"/>
  <c r="K24" i="1"/>
  <c r="P24" i="1"/>
  <c r="K11" i="1"/>
  <c r="P11" i="1"/>
  <c r="K15" i="1"/>
  <c r="P15" i="1"/>
  <c r="K135" i="1"/>
  <c r="P135" i="1"/>
  <c r="K133" i="1"/>
  <c r="P133" i="1"/>
  <c r="T21" i="2"/>
  <c r="W21" i="2"/>
  <c r="X21" i="2"/>
  <c r="Y138" i="1"/>
  <c r="K9" i="3"/>
  <c r="Z138" i="1"/>
  <c r="L9" i="3"/>
  <c r="W138" i="1"/>
  <c r="I9" i="3"/>
  <c r="U138" i="1"/>
  <c r="G9" i="3"/>
  <c r="K115" i="1"/>
  <c r="P115" i="1"/>
  <c r="K114" i="1"/>
  <c r="P114" i="1"/>
  <c r="K113" i="1"/>
  <c r="P113" i="1"/>
  <c r="K112" i="1"/>
  <c r="P112" i="1"/>
  <c r="K110" i="1"/>
  <c r="P110" i="1"/>
  <c r="K108" i="1"/>
  <c r="P108" i="1"/>
  <c r="K82" i="1"/>
  <c r="P82" i="1"/>
  <c r="K68" i="1"/>
  <c r="P68" i="1"/>
  <c r="K67" i="1"/>
  <c r="P67" i="1"/>
  <c r="K66" i="1"/>
  <c r="P66" i="1"/>
  <c r="K53" i="1"/>
  <c r="P53" i="1"/>
  <c r="K29" i="1"/>
  <c r="P29" i="1"/>
  <c r="K28" i="1"/>
  <c r="P28" i="1"/>
  <c r="K27" i="1"/>
  <c r="P27" i="1"/>
  <c r="K26" i="1"/>
  <c r="P26" i="1"/>
  <c r="K25" i="1"/>
  <c r="P25" i="1"/>
  <c r="K186" i="1"/>
  <c r="M174" i="1"/>
  <c r="K174" i="1"/>
  <c r="M168" i="1"/>
  <c r="K168" i="1"/>
  <c r="M162" i="1"/>
  <c r="M159" i="1"/>
  <c r="M150" i="1"/>
  <c r="K150" i="1"/>
  <c r="K134" i="1"/>
  <c r="P134" i="1"/>
  <c r="K116" i="1"/>
  <c r="P116" i="1"/>
  <c r="K111" i="1"/>
  <c r="P111" i="1"/>
  <c r="K109" i="1"/>
  <c r="P109" i="1"/>
  <c r="K107" i="1"/>
  <c r="P107" i="1"/>
  <c r="K65" i="1"/>
  <c r="P65" i="1"/>
  <c r="K64" i="1"/>
  <c r="P64" i="1"/>
  <c r="K63" i="1"/>
  <c r="P63" i="1"/>
  <c r="K62" i="1"/>
  <c r="P62" i="1"/>
  <c r="K61" i="1"/>
  <c r="P61" i="1"/>
  <c r="K60" i="1"/>
  <c r="P60" i="1"/>
  <c r="K59" i="1"/>
  <c r="P59" i="1"/>
  <c r="K58" i="1"/>
  <c r="P58" i="1"/>
  <c r="K57" i="1"/>
  <c r="P57" i="1"/>
  <c r="K56" i="1"/>
  <c r="P56" i="1"/>
  <c r="K55" i="1"/>
  <c r="P55" i="1"/>
  <c r="K54" i="1"/>
  <c r="P54" i="1"/>
  <c r="K52" i="1"/>
  <c r="P52" i="1"/>
  <c r="K85" i="1"/>
  <c r="P85" i="1"/>
  <c r="K84" i="1"/>
  <c r="P84" i="1"/>
  <c r="K83" i="1"/>
  <c r="P83" i="1"/>
  <c r="K31" i="1"/>
  <c r="P31" i="1"/>
  <c r="K30" i="1"/>
  <c r="P30" i="1"/>
  <c r="M27" i="2"/>
  <c r="J27" i="2"/>
  <c r="Y21" i="2"/>
  <c r="V21" i="2"/>
  <c r="U21" i="2"/>
  <c r="S21" i="2"/>
  <c r="R21" i="2"/>
  <c r="Q21" i="2"/>
  <c r="P21" i="2"/>
  <c r="O21" i="2"/>
  <c r="H19" i="2"/>
  <c r="M19" i="2"/>
  <c r="H18" i="2"/>
  <c r="M18" i="2"/>
  <c r="H17" i="2"/>
  <c r="M17" i="2"/>
  <c r="H16" i="2"/>
  <c r="M16" i="2"/>
  <c r="H15" i="2"/>
  <c r="M15" i="2"/>
  <c r="H14" i="2"/>
  <c r="M14" i="2"/>
  <c r="H13" i="2"/>
  <c r="M13" i="2"/>
  <c r="H12" i="2"/>
  <c r="M12" i="2"/>
  <c r="H11" i="2"/>
  <c r="M11" i="2"/>
  <c r="H10" i="2"/>
  <c r="M10" i="2"/>
  <c r="K44" i="1"/>
  <c r="P44" i="1"/>
  <c r="K171" i="1"/>
  <c r="M165" i="1"/>
  <c r="K165" i="1"/>
  <c r="K162" i="1"/>
  <c r="K159" i="1"/>
  <c r="M153" i="1"/>
  <c r="K153" i="1"/>
  <c r="K147" i="1"/>
  <c r="M144" i="1"/>
  <c r="K144" i="1"/>
  <c r="P144" i="1"/>
  <c r="AD138" i="1"/>
  <c r="P9" i="3"/>
  <c r="AC138" i="1"/>
  <c r="O9" i="3"/>
  <c r="AB138" i="1"/>
  <c r="N9" i="3"/>
  <c r="AA138" i="1"/>
  <c r="M9" i="3"/>
  <c r="X138" i="1"/>
  <c r="J9" i="3"/>
  <c r="V138" i="1"/>
  <c r="H9" i="3"/>
  <c r="T138" i="1"/>
  <c r="F9" i="3"/>
  <c r="S138" i="1"/>
  <c r="E9" i="3"/>
  <c r="R138" i="1"/>
  <c r="D9" i="3"/>
  <c r="I138" i="1"/>
  <c r="A137" i="1"/>
  <c r="K136" i="1"/>
  <c r="P136" i="1"/>
  <c r="K106" i="1"/>
  <c r="P106" i="1"/>
  <c r="K105" i="1"/>
  <c r="P105" i="1"/>
  <c r="K104" i="1"/>
  <c r="P104" i="1"/>
  <c r="K103" i="1"/>
  <c r="P103" i="1"/>
  <c r="K102" i="1"/>
  <c r="P102" i="1"/>
  <c r="K101" i="1"/>
  <c r="P101" i="1"/>
  <c r="K100" i="1"/>
  <c r="P100" i="1"/>
  <c r="K99" i="1"/>
  <c r="P99" i="1"/>
  <c r="K98" i="1"/>
  <c r="P98" i="1"/>
  <c r="K97" i="1"/>
  <c r="P97" i="1"/>
  <c r="K96" i="1"/>
  <c r="P96" i="1"/>
  <c r="K95" i="1"/>
  <c r="P95" i="1"/>
  <c r="K94" i="1"/>
  <c r="P94" i="1"/>
  <c r="K93" i="1"/>
  <c r="P93" i="1"/>
  <c r="K92" i="1"/>
  <c r="P92" i="1"/>
  <c r="K91" i="1"/>
  <c r="P91" i="1"/>
  <c r="K90" i="1"/>
  <c r="P90" i="1"/>
  <c r="K89" i="1"/>
  <c r="P89" i="1"/>
  <c r="K88" i="1"/>
  <c r="P88" i="1"/>
  <c r="K87" i="1"/>
  <c r="P87" i="1"/>
  <c r="K86" i="1"/>
  <c r="P86" i="1"/>
  <c r="K81" i="1"/>
  <c r="P81" i="1"/>
  <c r="K80" i="1"/>
  <c r="P80" i="1"/>
  <c r="K79" i="1"/>
  <c r="P79" i="1"/>
  <c r="K78" i="1"/>
  <c r="P78" i="1"/>
  <c r="K77" i="1"/>
  <c r="P77" i="1"/>
  <c r="K76" i="1"/>
  <c r="P76" i="1"/>
  <c r="K75" i="1"/>
  <c r="P75" i="1"/>
  <c r="K74" i="1"/>
  <c r="P74" i="1"/>
  <c r="K73" i="1"/>
  <c r="P73" i="1"/>
  <c r="K72" i="1"/>
  <c r="P72" i="1"/>
  <c r="K71" i="1"/>
  <c r="P71" i="1"/>
  <c r="K70" i="1"/>
  <c r="P70" i="1"/>
  <c r="K69" i="1"/>
  <c r="P69" i="1"/>
  <c r="K51" i="1"/>
  <c r="P51" i="1"/>
  <c r="K50" i="1"/>
  <c r="P50" i="1"/>
  <c r="K49" i="1"/>
  <c r="P49" i="1"/>
  <c r="K48" i="1"/>
  <c r="P48" i="1"/>
  <c r="K43" i="1"/>
  <c r="P43" i="1"/>
  <c r="K42" i="1"/>
  <c r="P42" i="1"/>
  <c r="K41" i="1"/>
  <c r="P41" i="1"/>
  <c r="K40" i="1"/>
  <c r="P40" i="1"/>
  <c r="K39" i="1"/>
  <c r="P39" i="1"/>
  <c r="K38" i="1"/>
  <c r="P38" i="1"/>
  <c r="K37" i="1"/>
  <c r="P37" i="1"/>
  <c r="K36" i="1"/>
  <c r="P36" i="1"/>
  <c r="K35" i="1"/>
  <c r="P35" i="1"/>
  <c r="K34" i="1"/>
  <c r="P34" i="1"/>
  <c r="K33" i="1"/>
  <c r="P33" i="1"/>
  <c r="K32" i="1"/>
  <c r="P32" i="1"/>
  <c r="K19" i="1"/>
  <c r="P19" i="1"/>
  <c r="K18" i="1"/>
  <c r="P18" i="1"/>
  <c r="K17" i="1"/>
  <c r="P17" i="1"/>
  <c r="K16" i="1"/>
  <c r="P16" i="1"/>
  <c r="K14" i="1"/>
  <c r="P14" i="1"/>
  <c r="K13" i="1"/>
  <c r="P13" i="1"/>
  <c r="K12" i="1"/>
  <c r="P12" i="1"/>
  <c r="K10" i="1"/>
  <c r="P10" i="1"/>
  <c r="B9" i="3"/>
  <c r="B15" i="3"/>
  <c r="H21" i="2"/>
  <c r="M21" i="2"/>
  <c r="K138" i="1"/>
  <c r="N138" i="1"/>
  <c r="P138" i="1"/>
  <c r="K21" i="2"/>
  <c r="J21" i="2"/>
  <c r="M138" i="1"/>
</calcChain>
</file>

<file path=xl/sharedStrings.xml><?xml version="1.0" encoding="utf-8"?>
<sst xmlns="http://schemas.openxmlformats.org/spreadsheetml/2006/main" count="691" uniqueCount="342">
  <si>
    <t>Ship to:</t>
  </si>
  <si>
    <t>CUSTOMER NAME:</t>
  </si>
  <si>
    <t>EMAIL back to:</t>
  </si>
  <si>
    <t>ORDER FORM</t>
  </si>
  <si>
    <t>ADDRESS LINE 1:</t>
  </si>
  <si>
    <t>Contact:</t>
  </si>
  <si>
    <t>ADDRESS LINE 2:</t>
  </si>
  <si>
    <t>HOW TO COMPLETE THIS ORDER FORM:</t>
  </si>
  <si>
    <t>Position:</t>
  </si>
  <si>
    <t>CITY:</t>
  </si>
  <si>
    <t>Type the Number of Sets you Want into the Cell that corresponds to</t>
  </si>
  <si>
    <t>P.O. #:</t>
  </si>
  <si>
    <t>STATE/PROVINCE/REGION:</t>
  </si>
  <si>
    <t>COLOR you want that aligns with the Set Style and Type of Hold</t>
  </si>
  <si>
    <t>MY EMAIL:</t>
  </si>
  <si>
    <t>ZIP/POSTAL CODE:</t>
  </si>
  <si>
    <t>COUNTRY:</t>
  </si>
  <si>
    <t>THEN, TYPE IN YOUR NAME AND 'SHIP TO' INFORMATION.  EMAIL IT TO US.</t>
  </si>
  <si>
    <t>PHONE NUMBER.:</t>
  </si>
  <si>
    <t>ID #</t>
  </si>
  <si>
    <t>RANGE DESCRIPTION</t>
  </si>
  <si>
    <t>Set Name</t>
  </si>
  <si>
    <t>Sub-   Set</t>
  </si>
  <si>
    <t>No. Holds / Set</t>
  </si>
  <si>
    <t>Set Order Qty.</t>
  </si>
  <si>
    <t>EXTENDED RETAIL AMOUNT</t>
  </si>
  <si>
    <t>DT Joe`s Valley</t>
  </si>
  <si>
    <t>Screw-Ons</t>
  </si>
  <si>
    <t>Crimp Set</t>
  </si>
  <si>
    <t>Crimp Pockets</t>
  </si>
  <si>
    <t>2 finger pockets</t>
  </si>
  <si>
    <t>Large Pockets</t>
  </si>
  <si>
    <t>Large Pinch</t>
  </si>
  <si>
    <t>Sticky Cobble</t>
  </si>
  <si>
    <t>Jibs</t>
  </si>
  <si>
    <t>Feet</t>
  </si>
  <si>
    <t>Set 1</t>
  </si>
  <si>
    <t>Set 2</t>
  </si>
  <si>
    <t>Set 3</t>
  </si>
  <si>
    <t>Set 4</t>
  </si>
  <si>
    <t>Set 5</t>
  </si>
  <si>
    <t>Set 6</t>
  </si>
  <si>
    <t>Set 7</t>
  </si>
  <si>
    <t>Set 8</t>
  </si>
  <si>
    <t>Set 9</t>
  </si>
  <si>
    <t>Set 10</t>
  </si>
  <si>
    <t>Sticky</t>
  </si>
  <si>
    <t>Tri-Cobble</t>
  </si>
  <si>
    <t>Woodie</t>
  </si>
  <si>
    <t>Bertha</t>
  </si>
  <si>
    <t>Font</t>
  </si>
  <si>
    <t>Hueco</t>
  </si>
  <si>
    <t>Classic Hueco Crimps</t>
  </si>
  <si>
    <t>Granite</t>
  </si>
  <si>
    <t>JIBS</t>
  </si>
  <si>
    <t>BLOCKERS</t>
  </si>
  <si>
    <t>XL SPIKE</t>
  </si>
  <si>
    <t>Medium Patina Crimp</t>
  </si>
  <si>
    <t>Medium Pinch</t>
  </si>
  <si>
    <t>JUGS</t>
  </si>
  <si>
    <t>XXL WAVE</t>
  </si>
  <si>
    <t>XL Baby Boss</t>
  </si>
  <si>
    <t>XL Chicken Heads</t>
  </si>
  <si>
    <t>Large DOUBLES</t>
  </si>
  <si>
    <t>SPLITS</t>
  </si>
  <si>
    <t>Small EDGES</t>
  </si>
  <si>
    <t>XL EDGES</t>
  </si>
  <si>
    <t>XXL LEDGE</t>
  </si>
  <si>
    <t>XXL RAILS</t>
  </si>
  <si>
    <t>M. Patina Crimp</t>
  </si>
  <si>
    <t>SKUs</t>
  </si>
  <si>
    <t>TOTAL ORDER QTY. and AMOUNT</t>
  </si>
  <si>
    <t>E-Z ORDER</t>
  </si>
  <si>
    <t>HOLDS:</t>
  </si>
  <si>
    <t>VOLUMES:</t>
  </si>
  <si>
    <t>Type the Number of Units you Want into the Cell that corresponds to</t>
  </si>
  <si>
    <t>THEN, GO TO THE HOLDS BUY SHEET AND TYPE IN YOUR NAME AND 'SHIP TO' INFORMATION.  EMAIL IT TO US.</t>
  </si>
  <si>
    <t>Go to the HOLDS BUY Sheet and enter what you want following the instructions provided</t>
  </si>
  <si>
    <t>COLOR you want.  You may order complete sets of all 10 volumes in a single color below.</t>
  </si>
  <si>
    <t>Go to the VOLUMES BUY Sheet and follow the instructions provided</t>
  </si>
  <si>
    <t>Fiberglass Volumes</t>
  </si>
  <si>
    <t>Size in cm</t>
  </si>
  <si>
    <t>Quantity</t>
  </si>
  <si>
    <t>Fiberglass vol Pusher PF3</t>
  </si>
  <si>
    <t>Fiberglass vol Pusher PF4</t>
  </si>
  <si>
    <t>Fiberglass vol Pusher PF1</t>
  </si>
  <si>
    <t>Fiberglass vol Pusher PF2</t>
  </si>
  <si>
    <t>Fiberglass vol Pusher PF5</t>
  </si>
  <si>
    <t>Fiberglass vol Pusher PF6</t>
  </si>
  <si>
    <t>Fiberglass vol Pusher PF7</t>
  </si>
  <si>
    <t>Fiberglass vol Pusher PF8</t>
  </si>
  <si>
    <t>Fiberglass vol Pusher PF9</t>
  </si>
  <si>
    <t>Fiberglass vol Pusher PF10</t>
  </si>
  <si>
    <t>57/25/16</t>
  </si>
  <si>
    <t>52/25/12</t>
  </si>
  <si>
    <t>52/30/12</t>
  </si>
  <si>
    <t>40/19/9</t>
  </si>
  <si>
    <t>60/35/17</t>
  </si>
  <si>
    <t>47/36/16</t>
  </si>
  <si>
    <t>40/30/11</t>
  </si>
  <si>
    <t>35/39/13</t>
  </si>
  <si>
    <t>65/30/20</t>
  </si>
  <si>
    <t>46/38/15</t>
  </si>
  <si>
    <t>Silver Gray 7001</t>
  </si>
  <si>
    <t>Yellow 1018</t>
  </si>
  <si>
    <t>Blue 5015</t>
  </si>
  <si>
    <t>Green 6001</t>
  </si>
  <si>
    <t>Black 9005</t>
  </si>
  <si>
    <t>White 9003</t>
  </si>
  <si>
    <t>Orange 2003</t>
  </si>
  <si>
    <t>Red
3020</t>
  </si>
  <si>
    <r>
      <t xml:space="preserve">TO ORDER </t>
    </r>
    <r>
      <rPr>
        <b/>
        <sz val="10"/>
        <color rgb="FF980000"/>
        <rFont val="Arial"/>
        <family val="2"/>
      </rPr>
      <t>COMPLETE HOLD CATALOGUE</t>
    </r>
  </si>
  <si>
    <r>
      <t xml:space="preserve">TO ORDER </t>
    </r>
    <r>
      <rPr>
        <b/>
        <sz val="10"/>
        <color rgb="FF980000"/>
        <rFont val="Arial"/>
        <family val="2"/>
      </rPr>
      <t>COMPLETE VOLUME CATALOGUE</t>
    </r>
  </si>
  <si>
    <t>Joe's Valley</t>
  </si>
  <si>
    <t>FONT</t>
  </si>
  <si>
    <t>Volume 4</t>
  </si>
  <si>
    <t>Volume 5</t>
  </si>
  <si>
    <t>Volume 6</t>
  </si>
  <si>
    <t>Volume 7</t>
  </si>
  <si>
    <t>Set 11</t>
  </si>
  <si>
    <t>Set 12</t>
  </si>
  <si>
    <t>Set 13</t>
  </si>
  <si>
    <t>Set 14</t>
  </si>
  <si>
    <t>Set 15</t>
  </si>
  <si>
    <t>Set 16</t>
  </si>
  <si>
    <t>Set 17</t>
  </si>
  <si>
    <t>Set 18</t>
  </si>
  <si>
    <t>Set 19</t>
  </si>
  <si>
    <t>Set 20</t>
  </si>
  <si>
    <t>Set 21</t>
  </si>
  <si>
    <t>Genesis</t>
  </si>
  <si>
    <t>Sean Bailey</t>
  </si>
  <si>
    <r>
      <t xml:space="preserve">TO ORDER COMPLETE </t>
    </r>
    <r>
      <rPr>
        <b/>
        <u/>
        <sz val="10"/>
        <color rgb="FF980000"/>
        <rFont val="Arial"/>
        <family val="2"/>
      </rPr>
      <t>DT JOE'S VALLEY</t>
    </r>
    <r>
      <rPr>
        <b/>
        <sz val="10"/>
        <color rgb="FF980000"/>
        <rFont val="Arial"/>
        <family val="2"/>
      </rPr>
      <t xml:space="preserve"> RANGE</t>
    </r>
  </si>
  <si>
    <r>
      <t xml:space="preserve">TO ORDER COMPLETE </t>
    </r>
    <r>
      <rPr>
        <b/>
        <u/>
        <sz val="10"/>
        <color rgb="FF980000"/>
        <rFont val="Arial"/>
        <family val="2"/>
      </rPr>
      <t>JOE'S VALLEY</t>
    </r>
    <r>
      <rPr>
        <b/>
        <sz val="10"/>
        <color rgb="FF980000"/>
        <rFont val="Arial"/>
        <family val="2"/>
      </rPr>
      <t xml:space="preserve"> RANGE</t>
    </r>
  </si>
  <si>
    <r>
      <t xml:space="preserve">TO ORDER COMPLETE </t>
    </r>
    <r>
      <rPr>
        <b/>
        <u/>
        <sz val="10"/>
        <color rgb="FF980000"/>
        <rFont val="Arial"/>
        <family val="2"/>
      </rPr>
      <t>STICKY COBBLE</t>
    </r>
    <r>
      <rPr>
        <b/>
        <sz val="10"/>
        <color rgb="FF980000"/>
        <rFont val="Arial"/>
        <family val="2"/>
      </rPr>
      <t xml:space="preserve"> RANGE</t>
    </r>
  </si>
  <si>
    <r>
      <t xml:space="preserve">TO ORDER COMPLETE </t>
    </r>
    <r>
      <rPr>
        <b/>
        <u/>
        <sz val="10"/>
        <color rgb="FF980000"/>
        <rFont val="Arial"/>
        <family val="2"/>
      </rPr>
      <t>WOODIE</t>
    </r>
    <r>
      <rPr>
        <b/>
        <sz val="10"/>
        <color rgb="FF980000"/>
        <rFont val="Arial"/>
        <family val="2"/>
      </rPr>
      <t xml:space="preserve"> RANGE</t>
    </r>
  </si>
  <si>
    <r>
      <t xml:space="preserve">TO ORDER COMPLETE </t>
    </r>
    <r>
      <rPr>
        <b/>
        <u/>
        <sz val="10"/>
        <color rgb="FF980000"/>
        <rFont val="Arial"/>
        <family val="2"/>
      </rPr>
      <t>BERTHA</t>
    </r>
    <r>
      <rPr>
        <b/>
        <sz val="10"/>
        <color rgb="FF980000"/>
        <rFont val="Arial"/>
        <family val="2"/>
      </rPr>
      <t xml:space="preserve"> RANGE</t>
    </r>
  </si>
  <si>
    <r>
      <t xml:space="preserve">TO ORDER COMPLETE </t>
    </r>
    <r>
      <rPr>
        <b/>
        <u/>
        <sz val="10"/>
        <color rgb="FF980000"/>
        <rFont val="Arial"/>
        <family val="2"/>
      </rPr>
      <t>FONT</t>
    </r>
    <r>
      <rPr>
        <b/>
        <sz val="10"/>
        <color rgb="FF980000"/>
        <rFont val="Arial"/>
        <family val="2"/>
      </rPr>
      <t xml:space="preserve"> RANGE</t>
    </r>
  </si>
  <si>
    <r>
      <t xml:space="preserve">TO ORDER COMPLETE </t>
    </r>
    <r>
      <rPr>
        <b/>
        <u/>
        <sz val="10"/>
        <color rgb="FF980000"/>
        <rFont val="Arial"/>
        <family val="2"/>
      </rPr>
      <t>FONT VOLUME</t>
    </r>
    <r>
      <rPr>
        <b/>
        <sz val="10"/>
        <color rgb="FF980000"/>
        <rFont val="Arial"/>
        <family val="2"/>
      </rPr>
      <t xml:space="preserve"> RANGE</t>
    </r>
  </si>
  <si>
    <r>
      <t xml:space="preserve">TO ORDER COMPLETE </t>
    </r>
    <r>
      <rPr>
        <b/>
        <u/>
        <sz val="10"/>
        <color rgb="FF980000"/>
        <rFont val="Arial"/>
        <family val="2"/>
      </rPr>
      <t>GRANITE</t>
    </r>
    <r>
      <rPr>
        <b/>
        <sz val="10"/>
        <color rgb="FF980000"/>
        <rFont val="Arial"/>
        <family val="2"/>
      </rPr>
      <t xml:space="preserve"> RANGE</t>
    </r>
  </si>
  <si>
    <r>
      <t xml:space="preserve">TO ORDER COMPLETE </t>
    </r>
    <r>
      <rPr>
        <b/>
        <u/>
        <sz val="10"/>
        <color rgb="FF980000"/>
        <rFont val="Arial"/>
        <family val="2"/>
      </rPr>
      <t>GENESIS</t>
    </r>
    <r>
      <rPr>
        <b/>
        <sz val="10"/>
        <color rgb="FF980000"/>
        <rFont val="Arial"/>
        <family val="2"/>
      </rPr>
      <t xml:space="preserve"> RANGE</t>
    </r>
  </si>
  <si>
    <r>
      <t xml:space="preserve">TO ORDER COMPLETE </t>
    </r>
    <r>
      <rPr>
        <b/>
        <u/>
        <sz val="10"/>
        <color rgb="FF000000"/>
        <rFont val="Arial"/>
        <family val="2"/>
      </rPr>
      <t>SEAN BAILEY</t>
    </r>
    <r>
      <rPr>
        <b/>
        <sz val="10"/>
        <color rgb="FF980000"/>
        <rFont val="Arial"/>
        <family val="2"/>
      </rPr>
      <t xml:space="preserve"> RANGE</t>
    </r>
  </si>
  <si>
    <t>RED</t>
  </si>
  <si>
    <t>BLACK</t>
  </si>
  <si>
    <t>SKY BLUE</t>
  </si>
  <si>
    <t>FLUORO ORANGE</t>
  </si>
  <si>
    <t>GREEN   16-16</t>
  </si>
  <si>
    <t>FLUORO GREEN</t>
  </si>
  <si>
    <t>SIGNAL VIOLET</t>
  </si>
  <si>
    <t>BRIGHT YELLOW</t>
  </si>
  <si>
    <t>WHITE</t>
  </si>
  <si>
    <t>FLUORO PINK</t>
  </si>
  <si>
    <t>ORANGE
US 14-01</t>
  </si>
  <si>
    <t>GREEN   US 16-09</t>
  </si>
  <si>
    <t>PURPLE
US 07-13</t>
  </si>
  <si>
    <t>Fluoro Pink</t>
  </si>
  <si>
    <t>Fluoro Green</t>
  </si>
  <si>
    <t>Fluoro Orange</t>
  </si>
  <si>
    <t>DT Ben Hanna</t>
  </si>
  <si>
    <r>
      <t>Power Junkie</t>
    </r>
    <r>
      <rPr>
        <sz val="9"/>
        <color rgb="FF000000"/>
        <rFont val="Calibri"/>
        <family val="2"/>
      </rPr>
      <t xml:space="preserve"> (PE)</t>
    </r>
  </si>
  <si>
    <t>Baby Boss</t>
  </si>
  <si>
    <t>Incuts</t>
  </si>
  <si>
    <t>DT Woodie</t>
  </si>
  <si>
    <t>DT Board</t>
  </si>
  <si>
    <t>DT Smoothies</t>
  </si>
  <si>
    <t>OG Line</t>
  </si>
  <si>
    <t>Chicken Heads</t>
  </si>
  <si>
    <t>Pinches</t>
  </si>
  <si>
    <t>Pockets</t>
  </si>
  <si>
    <r>
      <t xml:space="preserve">TO ORDER COMPLETE </t>
    </r>
    <r>
      <rPr>
        <b/>
        <u/>
        <sz val="10"/>
        <color rgb="FF980000"/>
        <rFont val="Arial"/>
        <family val="2"/>
      </rPr>
      <t>DT WOODIE</t>
    </r>
    <r>
      <rPr>
        <b/>
        <sz val="10"/>
        <color rgb="FF980000"/>
        <rFont val="Arial"/>
        <family val="2"/>
      </rPr>
      <t xml:space="preserve"> RANGE</t>
    </r>
  </si>
  <si>
    <r>
      <t xml:space="preserve">TO ORDER COMPLETE </t>
    </r>
    <r>
      <rPr>
        <b/>
        <u/>
        <sz val="10"/>
        <color rgb="FF980000"/>
        <rFont val="Arial"/>
        <family val="2"/>
      </rPr>
      <t>OG LINE</t>
    </r>
    <r>
      <rPr>
        <b/>
        <sz val="10"/>
        <color rgb="FF980000"/>
        <rFont val="Arial"/>
        <family val="2"/>
      </rPr>
      <t xml:space="preserve"> RANGE</t>
    </r>
  </si>
  <si>
    <r>
      <t xml:space="preserve">TO ORDER COMPLETE </t>
    </r>
    <r>
      <rPr>
        <b/>
        <u/>
        <sz val="10"/>
        <color rgb="FF980000"/>
        <rFont val="Arial"/>
        <family val="2"/>
      </rPr>
      <t>DT BOARD</t>
    </r>
    <r>
      <rPr>
        <b/>
        <sz val="10"/>
        <color rgb="FF980000"/>
        <rFont val="Arial"/>
        <family val="2"/>
      </rPr>
      <t xml:space="preserve"> RANGE</t>
    </r>
  </si>
  <si>
    <r>
      <t xml:space="preserve">TO ORDER COMPLETE </t>
    </r>
    <r>
      <rPr>
        <b/>
        <u/>
        <sz val="10"/>
        <color rgb="FF980000"/>
        <rFont val="Arial"/>
        <family val="2"/>
      </rPr>
      <t>DT SMOOTHIES</t>
    </r>
    <r>
      <rPr>
        <b/>
        <sz val="10"/>
        <color rgb="FF980000"/>
        <rFont val="Arial"/>
        <family val="2"/>
      </rPr>
      <t xml:space="preserve"> RANGE</t>
    </r>
  </si>
  <si>
    <t>HOLDS</t>
  </si>
  <si>
    <t>TOTAL</t>
  </si>
  <si>
    <t>Total Number Sets Ordered:
(Standard + EZ Order Complete Sets)</t>
  </si>
  <si>
    <t>XL Rail</t>
  </si>
  <si>
    <t>VOLUMES</t>
  </si>
  <si>
    <t>Total Number Volumes Ordered:
(Standard + EZ Order Complete Sets)</t>
  </si>
  <si>
    <t>Retro</t>
  </si>
  <si>
    <t>Classic</t>
  </si>
  <si>
    <t>Small Positives</t>
  </si>
  <si>
    <t>Classic Medium</t>
  </si>
  <si>
    <t>Classic Large</t>
  </si>
  <si>
    <t>Classic Small</t>
  </si>
  <si>
    <t>Hide Col</t>
  </si>
  <si>
    <t>Nr Holds</t>
  </si>
  <si>
    <t>Total Number of Holds Ordered:</t>
  </si>
  <si>
    <t>Exchange Rate Source Used:</t>
  </si>
  <si>
    <t>Date Rate Set:</t>
  </si>
  <si>
    <t>Days Rate in Effect</t>
  </si>
  <si>
    <t>Valid Until Date:</t>
  </si>
  <si>
    <t>Unit RETAIL /Set USD</t>
  </si>
  <si>
    <t>Unit RETAIL /Set EUR</t>
  </si>
  <si>
    <t>Euros per 1 US Dollar:</t>
  </si>
  <si>
    <t>Unit RETAIL USD</t>
  </si>
  <si>
    <t>Unit RETAIL EUR</t>
  </si>
  <si>
    <t>Cutoff for Paying Up Front USD:</t>
  </si>
  <si>
    <t>Cutoff for Paying Up Front EUR:</t>
  </si>
  <si>
    <t>Note:  Just using $11k Euro</t>
  </si>
  <si>
    <t>bloomberg.com</t>
  </si>
  <si>
    <t>Effective 5/15/2023, no longer showing expiration date for pricing based on this exchange rate</t>
  </si>
  <si>
    <t>Type the Number of Units you Want into the Cell that corresponds to COLOR you want.</t>
  </si>
  <si>
    <t>You may order complete sets of All Dual Tex and/or All Full Tex Volumes in a single color below.</t>
  </si>
  <si>
    <t>Description</t>
  </si>
  <si>
    <t>Size</t>
  </si>
  <si>
    <t>Unit RETAIL</t>
  </si>
  <si>
    <t>Silver Gray RAL 7001</t>
  </si>
  <si>
    <t>Zinc Yellow RAL 1018</t>
  </si>
  <si>
    <t>Traffic Yellow RAL 1023</t>
  </si>
  <si>
    <t>Fluoro Yellow RAL 1026</t>
  </si>
  <si>
    <t>Traffic Red 
RAL
3020</t>
  </si>
  <si>
    <t>Sky
Blue
RAL 5015</t>
  </si>
  <si>
    <t>Signal Blue RAL
5005</t>
  </si>
  <si>
    <t>Leaf Green RAL
6002</t>
  </si>
  <si>
    <t>Pure Green RAL
6037</t>
  </si>
  <si>
    <t>Jet
Black RAL
9005</t>
  </si>
  <si>
    <t>Traffic White RAL
9016</t>
  </si>
  <si>
    <t>Fluoro Pink PMS
806C</t>
  </si>
  <si>
    <t>Traffic Orange RAL 2009</t>
  </si>
  <si>
    <t>Pastel Orange RAL 2003</t>
  </si>
  <si>
    <t>Fluoro Orange RAL 2005</t>
  </si>
  <si>
    <t>Signal Violet 
RAL
4008</t>
  </si>
  <si>
    <t>Purple US
PMS
267U</t>
  </si>
  <si>
    <t>Tele-magenta
RAL
4010</t>
  </si>
  <si>
    <t>PSR0001-DT</t>
  </si>
  <si>
    <t>GRP Dual Tex: OPUS - 001</t>
  </si>
  <si>
    <t>Sloper</t>
  </si>
  <si>
    <t>XXL</t>
  </si>
  <si>
    <t>PSR0002-DT</t>
  </si>
  <si>
    <t>GRP Dual Tex: OPUS - 002</t>
  </si>
  <si>
    <t>Jug</t>
  </si>
  <si>
    <t>PSR0003-DT</t>
  </si>
  <si>
    <t>GRP Dual Tex: OPUS - 003</t>
  </si>
  <si>
    <t>PSR0004-DT</t>
  </si>
  <si>
    <t>GRP Dual Tex: OPUS - 004</t>
  </si>
  <si>
    <t>PSR0005-DT</t>
  </si>
  <si>
    <t>GRP Dual Tex: OPUS - 005</t>
  </si>
  <si>
    <t>Pinch</t>
  </si>
  <si>
    <t>PSR0006-DT</t>
  </si>
  <si>
    <t>GRP Dual Tex: OPUS - 006</t>
  </si>
  <si>
    <t>XXXL</t>
  </si>
  <si>
    <t>PSR0007-DT</t>
  </si>
  <si>
    <t>GRP Dual Tex: OPUS - 007</t>
  </si>
  <si>
    <t>PSR0008-DT</t>
  </si>
  <si>
    <t>GRP Dual Tex: OPUS - 008</t>
  </si>
  <si>
    <t>PSR0009-DT</t>
  </si>
  <si>
    <t>GRP Dual Tex: OPUS - 009</t>
  </si>
  <si>
    <t>PSR0010-DT</t>
  </si>
  <si>
    <t>GRP Dual Tex: OPUS - 010</t>
  </si>
  <si>
    <t>PSR0011-DT</t>
  </si>
  <si>
    <t>GRP Dual Tex: OPUS - 011</t>
  </si>
  <si>
    <t>Edge</t>
  </si>
  <si>
    <t>XL</t>
  </si>
  <si>
    <t>PSR0012-DT</t>
  </si>
  <si>
    <t>GRP Dual Tex: OPUS - 012</t>
  </si>
  <si>
    <t>PSR0013-DT</t>
  </si>
  <si>
    <t>GRP Dual Tex: OPUS - 013</t>
  </si>
  <si>
    <t>PSR0014-DT</t>
  </si>
  <si>
    <t>GRP Dual Tex: OPUS - 014</t>
  </si>
  <si>
    <t>PSR0015-DT</t>
  </si>
  <si>
    <t>GRP Dual Tex: OPUS - 015</t>
  </si>
  <si>
    <t>PSR0016-DT</t>
  </si>
  <si>
    <t>GRP Dual Tex: OPUS - 016</t>
  </si>
  <si>
    <t>PSR0017-DT</t>
  </si>
  <si>
    <t>GRP Dual Tex: OPUS - 017</t>
  </si>
  <si>
    <t>PSR0018-DT</t>
  </si>
  <si>
    <t>GRP Dual Tex: OPUS - 018</t>
  </si>
  <si>
    <t>PSR0019-DT</t>
  </si>
  <si>
    <t>GRP Dual Tex: OPUS - 019</t>
  </si>
  <si>
    <t>PSR0020-DT</t>
  </si>
  <si>
    <t>GRP Dual Tex: OPUS - 020</t>
  </si>
  <si>
    <t>PSR0021-DT</t>
  </si>
  <si>
    <t>GRP Dual Tex: OPUS - 021</t>
  </si>
  <si>
    <t>PSR0022-DT</t>
  </si>
  <si>
    <t>GRP Dual Tex: OPUS - 022</t>
  </si>
  <si>
    <t>PSR0023-DT</t>
  </si>
  <si>
    <t>GRP Dual Tex: RESISTERS - 01</t>
  </si>
  <si>
    <t>PSR0024-DT</t>
  </si>
  <si>
    <t>GRP Dual Tex: RESISTERS - 02</t>
  </si>
  <si>
    <t>PSR0025-DT</t>
  </si>
  <si>
    <t>GRP Dual Tex: RESISTERS - 03</t>
  </si>
  <si>
    <t>PSR0026-DT</t>
  </si>
  <si>
    <t>GRP Dual Tex: RESISTERS - 04</t>
  </si>
  <si>
    <t>PSR0027-DT</t>
  </si>
  <si>
    <t>GRP Dual Tex: RESISTERS - 05</t>
  </si>
  <si>
    <t>PSR0028-DT</t>
  </si>
  <si>
    <t>GRP Dual Tex: RESISTERS - 06</t>
  </si>
  <si>
    <t>L</t>
  </si>
  <si>
    <t>PSR0001-FT</t>
  </si>
  <si>
    <t>GRP Full Tex: OPUS - 001</t>
  </si>
  <si>
    <t>PSR0002-FT</t>
  </si>
  <si>
    <t>GRP Full Tex: OPUS - 002</t>
  </si>
  <si>
    <t>PSR0003-FT</t>
  </si>
  <si>
    <t>GRP Full Tex: OPUS - 003</t>
  </si>
  <si>
    <t>PSR0004-FT</t>
  </si>
  <si>
    <t>GRP Full Tex: OPUS - 004</t>
  </si>
  <si>
    <t>PSR0005-FT</t>
  </si>
  <si>
    <t>GRP Full Tex: OPUS - 005</t>
  </si>
  <si>
    <t>PSR0006-FT</t>
  </si>
  <si>
    <t>GRP Full Tex: OPUS - 006</t>
  </si>
  <si>
    <t>PSR0007-FT</t>
  </si>
  <si>
    <t>GRP Full Tex: OPUS - 007</t>
  </si>
  <si>
    <t>PSR0008-FT</t>
  </si>
  <si>
    <t>GRP Full Tex: OPUS - 008</t>
  </si>
  <si>
    <t>PSR0009-FT</t>
  </si>
  <si>
    <t>GRP Full Tex: OPUS - 009</t>
  </si>
  <si>
    <t>PSR0010-FT</t>
  </si>
  <si>
    <t>GRP Full Tex: OPUS - 010</t>
  </si>
  <si>
    <t>PSR0011-FT</t>
  </si>
  <si>
    <t>GRP Full Tex: OPUS - 011</t>
  </si>
  <si>
    <t>PSR0012-FT</t>
  </si>
  <si>
    <t>GRP Full Tex: OPUS - 012</t>
  </si>
  <si>
    <t>PSR0013-FT</t>
  </si>
  <si>
    <t>GRP Full Tex: OPUS - 013</t>
  </si>
  <si>
    <t>PSR0014-FT</t>
  </si>
  <si>
    <t>GRP Full Tex: OPUS - 014</t>
  </si>
  <si>
    <t>PSR0015-FT</t>
  </si>
  <si>
    <t>GRP Full Tex: OPUS - 015</t>
  </si>
  <si>
    <t>PSR0016-FT</t>
  </si>
  <si>
    <t>GRP Full Tex: OPUS - 016</t>
  </si>
  <si>
    <t>PSR0017-FT</t>
  </si>
  <si>
    <t>GRP Full Tex: OPUS - 017</t>
  </si>
  <si>
    <t>PSR0018-FT</t>
  </si>
  <si>
    <t>GRP Full Tex: OPUS - 018</t>
  </si>
  <si>
    <t>PSR0019-FT</t>
  </si>
  <si>
    <t>GRP Full Tex: OPUS - 019</t>
  </si>
  <si>
    <t>PSR0020-FT</t>
  </si>
  <si>
    <t>GRP Full Tex: OPUS - 020</t>
  </si>
  <si>
    <t>PSR0021-FT</t>
  </si>
  <si>
    <t>GRP Full Tex: OPUS - 021</t>
  </si>
  <si>
    <t>PSR0022-FT</t>
  </si>
  <si>
    <t>GRP Full Tex: OPUS - 022</t>
  </si>
  <si>
    <r>
      <t xml:space="preserve">TO ORDER </t>
    </r>
    <r>
      <rPr>
        <b/>
        <sz val="10"/>
        <color rgb="FF980000"/>
        <rFont val="Arial"/>
        <family val="2"/>
      </rPr>
      <t xml:space="preserve">COMPLETE </t>
    </r>
    <r>
      <rPr>
        <b/>
        <u/>
        <sz val="10"/>
        <color rgb="FF980000"/>
        <rFont val="Arial"/>
        <family val="2"/>
      </rPr>
      <t>DUAL TEX</t>
    </r>
    <r>
      <rPr>
        <b/>
        <sz val="10"/>
        <color rgb="FF980000"/>
        <rFont val="Arial"/>
        <family val="2"/>
      </rPr>
      <t xml:space="preserve"> VOLUME CATALOGUE</t>
    </r>
  </si>
  <si>
    <r>
      <t xml:space="preserve">TO ORDER </t>
    </r>
    <r>
      <rPr>
        <b/>
        <sz val="10"/>
        <color rgb="FF980000"/>
        <rFont val="Arial"/>
        <family val="2"/>
      </rPr>
      <t xml:space="preserve">COMPLETE </t>
    </r>
    <r>
      <rPr>
        <b/>
        <u/>
        <sz val="10"/>
        <color rgb="FF980000"/>
        <rFont val="Arial"/>
        <family val="2"/>
      </rPr>
      <t>FULL TEX</t>
    </r>
    <r>
      <rPr>
        <b/>
        <sz val="10"/>
        <color rgb="FF980000"/>
        <rFont val="Arial"/>
        <family val="2"/>
      </rPr>
      <t xml:space="preserve"> VOLUME CATALOGUE</t>
    </r>
  </si>
  <si>
    <t>KASTLINE VOLUMES</t>
  </si>
  <si>
    <t>Total Number KASTLINE Volumes Ordered:
(Standard + EZ Order Complete Sets)</t>
  </si>
  <si>
    <t>OPUS Series</t>
  </si>
  <si>
    <t>RESISTERS Series</t>
  </si>
  <si>
    <t>holds@t-wall.org</t>
  </si>
  <si>
    <t>T-Wall (Pusher Holds)</t>
  </si>
  <si>
    <t>Exchange Rate Check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</si>
</sst>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quot;$&quot;* #,##0.00_);_(&quot;$&quot;* \(#,##0.00\);_(&quot;$&quot;* &quot;-&quot;??_);_(@_)"/>
    <numFmt numFmtId="165" formatCode="mmmm\ d\,\ yyyy"/>
    <numFmt numFmtId="166" formatCode="&quot;$&quot;#,##0.00"/>
    <numFmt numFmtId="167" formatCode="0.0"/>
    <numFmt numFmtId="168" formatCode="[$€-2]\ #,##0.00"/>
    <numFmt numFmtId="169" formatCode="[$€-2]\ #,##0.00_);\([$€-2]\ #,##0.00\)"/>
    <numFmt numFmtId="170" formatCode="&quot; &quot;\€* #,##0.00&quot; &quot;;&quot; &quot;\€* \(#,##0.00\);&quot; &quot;\€* &quot;-&quot;??&quot; &quot;"/>
    <numFmt numFmtId="171" formatCode="_([$€-2]\ * #,##0.00_);_([$€-2]\ * \(#,##0.00\);_([$€-2]\ * &quot;-&quot;??_);_(@_)"/>
  </numFmts>
  <fonts count="59">
    <font>
      <sz val="10"/>
      <color rgb="FF000000"/>
      <name val="Arial"/>
    </font>
    <font>
      <b/>
      <sz val="14"/>
      <color rgb="FF666666"/>
      <name val="Calibri"/>
      <family val="2"/>
    </font>
    <font>
      <sz val="10"/>
      <color theme="1"/>
      <name val="Helvetica Neue"/>
    </font>
    <font>
      <b/>
      <sz val="10"/>
      <color rgb="FF000000"/>
      <name val="Arial"/>
      <family val="2"/>
    </font>
    <font>
      <sz val="9"/>
      <color rgb="FF000000"/>
      <name val="Arial"/>
      <family val="2"/>
    </font>
    <font>
      <sz val="10"/>
      <name val="Arial"/>
      <family val="2"/>
    </font>
    <font>
      <b/>
      <sz val="16"/>
      <color rgb="FF666666"/>
      <name val="Arial"/>
      <family val="2"/>
    </font>
    <font>
      <sz val="12"/>
      <color theme="1"/>
      <name val="Helvetica Neue"/>
    </font>
    <font>
      <b/>
      <sz val="10"/>
      <color rgb="FFFF0000"/>
      <name val="Arial"/>
      <family val="2"/>
    </font>
    <font>
      <sz val="9"/>
      <color theme="1"/>
      <name val="Helvetica Neue"/>
    </font>
    <font>
      <u/>
      <sz val="10"/>
      <color theme="10"/>
      <name val="Arial"/>
      <family val="2"/>
    </font>
    <font>
      <sz val="10"/>
      <color theme="1"/>
      <name val="Arial"/>
      <family val="2"/>
    </font>
    <font>
      <b/>
      <sz val="8"/>
      <color rgb="FF000000"/>
      <name val="Arial"/>
      <family val="2"/>
    </font>
    <font>
      <b/>
      <sz val="11"/>
      <color rgb="FF000000"/>
      <name val="Calibri"/>
      <family val="2"/>
    </font>
    <font>
      <b/>
      <sz val="10"/>
      <color rgb="FF000000"/>
      <name val="Calibri"/>
      <family val="2"/>
    </font>
    <font>
      <b/>
      <sz val="9"/>
      <color theme="0"/>
      <name val="Arial"/>
      <family val="2"/>
    </font>
    <font>
      <b/>
      <sz val="9"/>
      <color theme="1"/>
      <name val="Arial"/>
      <family val="2"/>
    </font>
    <font>
      <sz val="10"/>
      <color theme="0"/>
      <name val="Helvetica Neue"/>
    </font>
    <font>
      <b/>
      <sz val="10"/>
      <color theme="0"/>
      <name val="Helvetica Neue"/>
    </font>
    <font>
      <sz val="11"/>
      <color rgb="FF000000"/>
      <name val="Calibri"/>
      <family val="2"/>
    </font>
    <font>
      <sz val="11"/>
      <color theme="1"/>
      <name val="Calibri"/>
      <family val="2"/>
    </font>
    <font>
      <sz val="12"/>
      <color rgb="FF000000"/>
      <name val="Calibri"/>
      <family val="2"/>
    </font>
    <font>
      <sz val="12"/>
      <color rgb="FF000000"/>
      <name val="Arial"/>
      <family val="2"/>
    </font>
    <font>
      <b/>
      <sz val="13"/>
      <color theme="0"/>
      <name val="Helvetica Neue"/>
    </font>
    <font>
      <b/>
      <sz val="13"/>
      <color theme="1"/>
      <name val="Helvetica Neue"/>
    </font>
    <font>
      <sz val="10"/>
      <color rgb="FF000000"/>
      <name val="Calibri"/>
      <family val="2"/>
    </font>
    <font>
      <sz val="12"/>
      <color theme="0"/>
      <name val="Helvetica Neue"/>
    </font>
    <font>
      <b/>
      <sz val="12"/>
      <color theme="0"/>
      <name val="Helvetica Neue"/>
    </font>
    <font>
      <b/>
      <sz val="14"/>
      <color rgb="FF000000"/>
      <name val="Calibri"/>
      <family val="2"/>
    </font>
    <font>
      <b/>
      <sz val="16"/>
      <color rgb="FF000000"/>
      <name val="Calibri"/>
      <family val="2"/>
    </font>
    <font>
      <b/>
      <sz val="12"/>
      <color theme="0"/>
      <name val="Arial"/>
      <family val="2"/>
    </font>
    <font>
      <b/>
      <sz val="12"/>
      <color theme="1"/>
      <name val="Arial"/>
      <family val="2"/>
    </font>
    <font>
      <b/>
      <sz val="14"/>
      <color rgb="FF666666"/>
      <name val="Oswald"/>
    </font>
    <font>
      <b/>
      <sz val="12"/>
      <color rgb="FFFFFFFF"/>
      <name val="Helvetica Neue"/>
    </font>
    <font>
      <b/>
      <sz val="12"/>
      <color theme="1"/>
      <name val="Helvetica Neue"/>
    </font>
    <font>
      <b/>
      <sz val="10"/>
      <color rgb="FF980000"/>
      <name val="Arial"/>
      <family val="2"/>
    </font>
    <font>
      <b/>
      <i/>
      <sz val="10"/>
      <color rgb="FFFF0000"/>
      <name val="Arial"/>
      <family val="2"/>
    </font>
    <font>
      <sz val="10"/>
      <color rgb="FF000000"/>
      <name val="Arial"/>
      <family val="2"/>
    </font>
    <font>
      <b/>
      <u/>
      <sz val="10"/>
      <color rgb="FFFF0000"/>
      <name val="Arial"/>
      <family val="2"/>
    </font>
    <font>
      <sz val="11"/>
      <color indexed="8"/>
      <name val="Calibri"/>
      <family val="2"/>
    </font>
    <font>
      <b/>
      <sz val="10"/>
      <color indexed="8"/>
      <name val="Arial"/>
      <family val="2"/>
      <scheme val="minor"/>
    </font>
    <font>
      <b/>
      <sz val="10"/>
      <color indexed="9"/>
      <name val="Arial"/>
      <family val="2"/>
      <scheme val="minor"/>
    </font>
    <font>
      <b/>
      <sz val="12"/>
      <name val="Arial"/>
      <family val="2"/>
    </font>
    <font>
      <b/>
      <sz val="10"/>
      <color theme="0"/>
      <name val="Arial"/>
      <family val="2"/>
      <scheme val="minor"/>
    </font>
    <font>
      <b/>
      <sz val="13"/>
      <name val="Helvetica Neue"/>
    </font>
    <font>
      <b/>
      <sz val="12"/>
      <name val="Helvetica Neue"/>
    </font>
    <font>
      <b/>
      <i/>
      <sz val="10"/>
      <color rgb="FFFF0000"/>
      <name val="Helvetica Neue"/>
    </font>
    <font>
      <b/>
      <sz val="10"/>
      <color theme="1"/>
      <name val="Helvetica Neue"/>
    </font>
    <font>
      <b/>
      <u/>
      <sz val="10"/>
      <color rgb="FF980000"/>
      <name val="Arial"/>
      <family val="2"/>
    </font>
    <font>
      <b/>
      <u/>
      <sz val="10"/>
      <color rgb="FF000000"/>
      <name val="Arial"/>
      <family val="2"/>
    </font>
    <font>
      <sz val="9"/>
      <color rgb="FF000000"/>
      <name val="Calibri"/>
      <family val="2"/>
    </font>
    <font>
      <b/>
      <sz val="16"/>
      <color rgb="FF000000"/>
      <name val="Arial"/>
      <family val="2"/>
    </font>
    <font>
      <b/>
      <sz val="11"/>
      <color theme="1"/>
      <name val="Helvetica Neue"/>
    </font>
    <font>
      <b/>
      <sz val="12"/>
      <color rgb="FF000000"/>
      <name val="Calibri"/>
      <family val="2"/>
    </font>
    <font>
      <sz val="10"/>
      <name val="Helvetica Neue"/>
    </font>
    <font>
      <sz val="10"/>
      <color rgb="FF000000"/>
      <name val="Arial"/>
      <family val="2"/>
    </font>
    <font>
      <b/>
      <sz val="9"/>
      <color rgb="FF000000"/>
      <name val="Arial"/>
      <family val="2"/>
    </font>
    <font>
      <b/>
      <u/>
      <sz val="10"/>
      <color theme="1"/>
      <name val="Helvetica Neue"/>
    </font>
    <font>
      <u/>
      <sz val="10"/>
      <color theme="10"/>
      <name val="Arial"/>
    </font>
  </fonts>
  <fills count="104">
    <fill>
      <patternFill patternType="none"/>
    </fill>
    <fill>
      <patternFill patternType="gray125"/>
    </fill>
    <fill>
      <patternFill patternType="solid">
        <fgColor rgb="FFF2F2F2"/>
        <bgColor rgb="FFF2F2F2"/>
      </patternFill>
    </fill>
    <fill>
      <patternFill patternType="solid">
        <fgColor rgb="FF00FFFF"/>
        <bgColor rgb="FF00FFFF"/>
      </patternFill>
    </fill>
    <fill>
      <patternFill patternType="solid">
        <fgColor rgb="FFFF0000"/>
        <bgColor rgb="FFFF0000"/>
      </patternFill>
    </fill>
    <fill>
      <patternFill patternType="solid">
        <fgColor rgb="FF3F3F3F"/>
        <bgColor rgb="FF3F3F3F"/>
      </patternFill>
    </fill>
    <fill>
      <patternFill patternType="solid">
        <fgColor rgb="FF3366FF"/>
        <bgColor rgb="FF3366FF"/>
      </patternFill>
    </fill>
    <fill>
      <patternFill patternType="solid">
        <fgColor rgb="FFE88219"/>
        <bgColor rgb="FFE88219"/>
      </patternFill>
    </fill>
    <fill>
      <patternFill patternType="solid">
        <fgColor rgb="FF00CC5C"/>
        <bgColor rgb="FF00CC5C"/>
      </patternFill>
    </fill>
    <fill>
      <patternFill patternType="solid">
        <fgColor rgb="FF990066"/>
        <bgColor rgb="FF990066"/>
      </patternFill>
    </fill>
    <fill>
      <patternFill patternType="solid">
        <fgColor rgb="FFFCDB00"/>
        <bgColor rgb="FFFCDB00"/>
      </patternFill>
    </fill>
    <fill>
      <patternFill patternType="solid">
        <fgColor rgb="FFFFFFFF"/>
        <bgColor rgb="FFFFFFFF"/>
      </patternFill>
    </fill>
    <fill>
      <patternFill patternType="solid">
        <fgColor rgb="FF1CA84F"/>
        <bgColor rgb="FF1CA84F"/>
      </patternFill>
    </fill>
    <fill>
      <patternFill patternType="solid">
        <fgColor rgb="FFCC6072"/>
        <bgColor rgb="FFCC6072"/>
      </patternFill>
    </fill>
    <fill>
      <patternFill patternType="solid">
        <fgColor rgb="FFF4CCCC"/>
        <bgColor rgb="FFF4CCCC"/>
      </patternFill>
    </fill>
    <fill>
      <patternFill patternType="solid">
        <fgColor rgb="FFD9EAD3"/>
        <bgColor rgb="FFD9EAD3"/>
      </patternFill>
    </fill>
    <fill>
      <patternFill patternType="solid">
        <fgColor rgb="FFFFE599"/>
        <bgColor rgb="FFFFE599"/>
      </patternFill>
    </fill>
    <fill>
      <patternFill patternType="solid">
        <fgColor rgb="FFEAD1DC"/>
        <bgColor rgb="FFEAD1DC"/>
      </patternFill>
    </fill>
    <fill>
      <patternFill patternType="solid">
        <fgColor rgb="FFF6B26B"/>
        <bgColor rgb="FFF6B26B"/>
      </patternFill>
    </fill>
    <fill>
      <patternFill patternType="solid">
        <fgColor rgb="FFD0E0E3"/>
        <bgColor rgb="FFD0E0E3"/>
      </patternFill>
    </fill>
    <fill>
      <patternFill patternType="solid">
        <fgColor rgb="FF969696"/>
        <bgColor indexed="64"/>
      </patternFill>
    </fill>
    <fill>
      <patternFill patternType="solid">
        <fgColor rgb="FF969696"/>
        <bgColor rgb="FFFF0000"/>
      </patternFill>
    </fill>
    <fill>
      <patternFill patternType="solid">
        <fgColor rgb="FFFFFF00"/>
        <bgColor indexed="64"/>
      </patternFill>
    </fill>
    <fill>
      <patternFill patternType="solid">
        <fgColor rgb="FFFFFF00"/>
        <bgColor rgb="FF3F3F3F"/>
      </patternFill>
    </fill>
    <fill>
      <patternFill patternType="solid">
        <fgColor rgb="FFFF0000"/>
        <bgColor indexed="64"/>
      </patternFill>
    </fill>
    <fill>
      <patternFill patternType="solid">
        <fgColor rgb="FFFF0000"/>
        <bgColor rgb="FF3366FF"/>
      </patternFill>
    </fill>
    <fill>
      <patternFill patternType="solid">
        <fgColor rgb="FF00CCFF"/>
        <bgColor indexed="64"/>
      </patternFill>
    </fill>
    <fill>
      <patternFill patternType="solid">
        <fgColor rgb="FF00CCFF"/>
        <bgColor rgb="FFE88219"/>
      </patternFill>
    </fill>
    <fill>
      <patternFill patternType="solid">
        <fgColor rgb="FF99CC00"/>
        <bgColor indexed="64"/>
      </patternFill>
    </fill>
    <fill>
      <patternFill patternType="solid">
        <fgColor rgb="FF99CC00"/>
        <bgColor rgb="FF00CC5C"/>
      </patternFill>
    </fill>
    <fill>
      <patternFill patternType="solid">
        <fgColor rgb="FFFFFFFF"/>
        <bgColor indexed="64"/>
      </patternFill>
    </fill>
    <fill>
      <patternFill patternType="solid">
        <fgColor rgb="FFFFFFFF"/>
        <bgColor rgb="FFFCDB00"/>
      </patternFill>
    </fill>
    <fill>
      <patternFill patternType="solid">
        <fgColor rgb="FFFF9900"/>
        <bgColor indexed="64"/>
      </patternFill>
    </fill>
    <fill>
      <patternFill patternType="solid">
        <fgColor rgb="FFFF9900"/>
        <bgColor rgb="FFCC6072"/>
      </patternFill>
    </fill>
    <fill>
      <patternFill patternType="solid">
        <fgColor theme="9" tint="0.79998168889431442"/>
        <bgColor rgb="FFF4CCCC"/>
      </patternFill>
    </fill>
    <fill>
      <patternFill patternType="solid">
        <fgColor theme="6" tint="0.79998168889431442"/>
        <bgColor rgb="FFF6B26B"/>
      </patternFill>
    </fill>
    <fill>
      <patternFill patternType="solid">
        <fgColor theme="6" tint="0.39997558519241921"/>
        <bgColor indexed="64"/>
      </patternFill>
    </fill>
    <fill>
      <patternFill patternType="solid">
        <fgColor theme="9"/>
        <bgColor indexed="64"/>
      </patternFill>
    </fill>
    <fill>
      <patternFill patternType="solid">
        <fgColor rgb="FF3F3F3F"/>
        <bgColor indexed="64"/>
      </patternFill>
    </fill>
    <fill>
      <patternFill patternType="solid">
        <fgColor rgb="FF3F3F3F"/>
        <bgColor rgb="FF990066"/>
      </patternFill>
    </fill>
    <fill>
      <patternFill patternType="solid">
        <fgColor rgb="FF00B050"/>
        <bgColor rgb="FFE88219"/>
      </patternFill>
    </fill>
    <fill>
      <patternFill patternType="solid">
        <fgColor rgb="FF00B050"/>
        <bgColor rgb="FF00CC5C"/>
      </patternFill>
    </fill>
    <fill>
      <patternFill patternType="solid">
        <fgColor rgb="FFFF9900"/>
        <bgColor rgb="FFE88219"/>
      </patternFill>
    </fill>
    <fill>
      <patternFill patternType="solid">
        <fgColor rgb="FFFF9900"/>
        <bgColor rgb="FF3366FF"/>
      </patternFill>
    </fill>
    <fill>
      <patternFill patternType="solid">
        <fgColor rgb="FF9370DB"/>
        <bgColor rgb="FF1CA84F"/>
      </patternFill>
    </fill>
    <fill>
      <patternFill patternType="solid">
        <fgColor rgb="FFCC6072"/>
        <bgColor indexed="64"/>
      </patternFill>
    </fill>
    <fill>
      <patternFill patternType="solid">
        <fgColor rgb="FFCC6072"/>
        <bgColor rgb="FFFCDB00"/>
      </patternFill>
    </fill>
    <fill>
      <patternFill patternType="solid">
        <fgColor rgb="FFE88219"/>
        <bgColor indexed="64"/>
      </patternFill>
    </fill>
    <fill>
      <patternFill patternType="solid">
        <fgColor rgb="FFE88219"/>
        <bgColor rgb="FFCC6072"/>
      </patternFill>
    </fill>
    <fill>
      <patternFill patternType="solid">
        <fgColor rgb="FF1CA84F"/>
        <bgColor indexed="64"/>
      </patternFill>
    </fill>
    <fill>
      <patternFill patternType="solid">
        <fgColor rgb="FF1CA84F"/>
        <bgColor rgb="FF00CC5C"/>
      </patternFill>
    </fill>
    <fill>
      <patternFill patternType="solid">
        <fgColor rgb="FF00CC99"/>
        <bgColor indexed="64"/>
      </patternFill>
    </fill>
    <fill>
      <patternFill patternType="solid">
        <fgColor rgb="FFFFCCFF"/>
        <bgColor rgb="FFD9EAD3"/>
      </patternFill>
    </fill>
    <fill>
      <patternFill patternType="solid">
        <fgColor rgb="FF66FFFF"/>
        <bgColor indexed="64"/>
      </patternFill>
    </fill>
    <fill>
      <patternFill patternType="solid">
        <fgColor rgb="FFCCCCFF"/>
        <bgColor indexed="64"/>
      </patternFill>
    </fill>
    <fill>
      <patternFill patternType="solid">
        <fgColor rgb="FFFFCC99"/>
        <bgColor indexed="64"/>
      </patternFill>
    </fill>
    <fill>
      <patternFill patternType="solid">
        <fgColor rgb="FF92D050"/>
        <bgColor rgb="FFD0E0E3"/>
      </patternFill>
    </fill>
    <fill>
      <patternFill patternType="solid">
        <fgColor rgb="FF92D050"/>
        <bgColor indexed="64"/>
      </patternFill>
    </fill>
    <fill>
      <patternFill patternType="solid">
        <fgColor rgb="FF00E699"/>
        <bgColor indexed="64"/>
      </patternFill>
    </fill>
    <fill>
      <patternFill patternType="solid">
        <fgColor rgb="FFFFFFFF"/>
        <bgColor rgb="FF00FFFF"/>
      </patternFill>
    </fill>
    <fill>
      <patternFill patternType="solid">
        <fgColor rgb="FF8C979C"/>
        <bgColor indexed="64"/>
      </patternFill>
    </fill>
    <fill>
      <patternFill patternType="solid">
        <fgColor rgb="FFFACA31"/>
        <bgColor indexed="64"/>
      </patternFill>
    </fill>
    <fill>
      <patternFill patternType="solid">
        <fgColor rgb="FFF7B500"/>
        <bgColor indexed="64"/>
      </patternFill>
    </fill>
    <fill>
      <patternFill patternType="solid">
        <fgColor rgb="FFBB1F11"/>
        <bgColor indexed="64"/>
      </patternFill>
    </fill>
    <fill>
      <patternFill patternType="solid">
        <fgColor rgb="FF007CAF"/>
        <bgColor indexed="64"/>
      </patternFill>
    </fill>
    <fill>
      <patternFill patternType="solid">
        <fgColor rgb="FF005387"/>
        <bgColor indexed="64"/>
      </patternFill>
    </fill>
    <fill>
      <patternFill patternType="solid">
        <fgColor rgb="FF325928"/>
        <bgColor indexed="64"/>
      </patternFill>
    </fill>
    <fill>
      <patternFill patternType="solid">
        <fgColor rgb="FF008B29"/>
        <bgColor indexed="64"/>
      </patternFill>
    </fill>
    <fill>
      <patternFill patternType="solid">
        <fgColor rgb="FF0E0E10"/>
        <bgColor indexed="64"/>
      </patternFill>
    </fill>
    <fill>
      <patternFill patternType="solid">
        <fgColor rgb="FFF1F1EA"/>
        <bgColor indexed="64"/>
      </patternFill>
    </fill>
    <fill>
      <patternFill patternType="solid">
        <fgColor rgb="FFFF3EB5"/>
        <bgColor indexed="64"/>
      </patternFill>
    </fill>
    <fill>
      <patternFill patternType="solid">
        <fgColor rgb="FFDE5308"/>
        <bgColor indexed="64"/>
      </patternFill>
    </fill>
    <fill>
      <patternFill patternType="solid">
        <fgColor rgb="FFF67829"/>
        <bgColor indexed="64"/>
      </patternFill>
    </fill>
    <fill>
      <patternFill patternType="solid">
        <fgColor rgb="FFFF4D08"/>
        <bgColor indexed="64"/>
      </patternFill>
    </fill>
    <fill>
      <patternFill patternType="solid">
        <fgColor rgb="FF844C82"/>
        <bgColor indexed="64"/>
      </patternFill>
    </fill>
    <fill>
      <patternFill patternType="solid">
        <fgColor rgb="FF7F5DAE"/>
        <bgColor indexed="64"/>
      </patternFill>
    </fill>
    <fill>
      <patternFill patternType="solid">
        <fgColor rgb="FFBB4077"/>
        <bgColor indexed="64"/>
      </patternFill>
    </fill>
    <fill>
      <patternFill patternType="solid">
        <fgColor rgb="FF8C979C"/>
        <bgColor rgb="FFFF0000"/>
      </patternFill>
    </fill>
    <fill>
      <patternFill patternType="solid">
        <fgColor rgb="FFFACA31"/>
        <bgColor rgb="FF3F3F3F"/>
      </patternFill>
    </fill>
    <fill>
      <patternFill patternType="solid">
        <fgColor rgb="FFF7B500"/>
        <bgColor rgb="FF3F3F3F"/>
      </patternFill>
    </fill>
    <fill>
      <patternFill patternType="solid">
        <fgColor rgb="FFBB1F11"/>
        <bgColor rgb="FF3366FF"/>
      </patternFill>
    </fill>
    <fill>
      <patternFill patternType="solid">
        <fgColor rgb="FF007CAF"/>
        <bgColor rgb="FFE88219"/>
      </patternFill>
    </fill>
    <fill>
      <patternFill patternType="solid">
        <fgColor rgb="FF005387"/>
        <bgColor rgb="FFE88219"/>
      </patternFill>
    </fill>
    <fill>
      <patternFill patternType="solid">
        <fgColor rgb="FF325928"/>
        <bgColor rgb="FF00CC5C"/>
      </patternFill>
    </fill>
    <fill>
      <patternFill patternType="solid">
        <fgColor rgb="FF008B29"/>
        <bgColor rgb="FF00CC5C"/>
      </patternFill>
    </fill>
    <fill>
      <patternFill patternType="solid">
        <fgColor rgb="FF0E0E10"/>
        <bgColor rgb="FF990066"/>
      </patternFill>
    </fill>
    <fill>
      <patternFill patternType="solid">
        <fgColor rgb="FFF1F1EA"/>
        <bgColor rgb="FFFCDB00"/>
      </patternFill>
    </fill>
    <fill>
      <patternFill patternType="solid">
        <fgColor rgb="FFFF3EB5"/>
        <bgColor rgb="FFFCDB00"/>
      </patternFill>
    </fill>
    <fill>
      <patternFill patternType="solid">
        <fgColor rgb="FFDE5308"/>
        <bgColor rgb="FFCC6072"/>
      </patternFill>
    </fill>
    <fill>
      <patternFill patternType="solid">
        <fgColor rgb="FFF67829"/>
        <bgColor rgb="FFCC6072"/>
      </patternFill>
    </fill>
    <fill>
      <patternFill patternType="solid">
        <fgColor rgb="FFFF4D08"/>
        <bgColor rgb="FFCC6072"/>
      </patternFill>
    </fill>
    <fill>
      <patternFill patternType="solid">
        <fgColor rgb="FF844C82"/>
        <bgColor rgb="FFCC6072"/>
      </patternFill>
    </fill>
    <fill>
      <patternFill patternType="solid">
        <fgColor rgb="FF7F5DAE"/>
        <bgColor rgb="FFCC6072"/>
      </patternFill>
    </fill>
    <fill>
      <patternFill patternType="solid">
        <fgColor rgb="FFBB4077"/>
        <bgColor rgb="FFCC6072"/>
      </patternFill>
    </fill>
    <fill>
      <patternFill patternType="solid">
        <fgColor rgb="FFF7B500"/>
        <bgColor rgb="FF3366FF"/>
      </patternFill>
    </fill>
    <fill>
      <patternFill patternType="solid">
        <fgColor rgb="FFFFFF00"/>
        <bgColor rgb="FFE88219"/>
      </patternFill>
    </fill>
    <fill>
      <patternFill patternType="solid">
        <fgColor rgb="FFBB1F11"/>
        <bgColor rgb="FF00CC5C"/>
      </patternFill>
    </fill>
    <fill>
      <patternFill patternType="solid">
        <fgColor rgb="FF007CAF"/>
        <bgColor rgb="FF00CC5C"/>
      </patternFill>
    </fill>
    <fill>
      <patternFill patternType="solid">
        <fgColor rgb="FF005387"/>
        <bgColor rgb="FF990066"/>
      </patternFill>
    </fill>
    <fill>
      <patternFill patternType="solid">
        <fgColor rgb="FF325928"/>
        <bgColor rgb="FFFCDB00"/>
      </patternFill>
    </fill>
    <fill>
      <patternFill patternType="solid">
        <fgColor rgb="FF008B29"/>
        <bgColor rgb="FFFCDB00"/>
      </patternFill>
    </fill>
    <fill>
      <patternFill patternType="solid">
        <fgColor rgb="FF0E0E10"/>
        <bgColor rgb="FFCC6072"/>
      </patternFill>
    </fill>
    <fill>
      <patternFill patternType="solid">
        <fgColor rgb="FFF1F1EA"/>
        <bgColor rgb="FFCC6072"/>
      </patternFill>
    </fill>
    <fill>
      <patternFill patternType="solid">
        <fgColor rgb="FFFF3EB5"/>
        <bgColor rgb="FFCC6072"/>
      </patternFill>
    </fill>
  </fills>
  <borders count="9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auto="1"/>
      </right>
      <top style="thin">
        <color rgb="FF000000"/>
      </top>
      <bottom style="thin">
        <color rgb="FF000000"/>
      </bottom>
      <diagonal/>
    </border>
    <border>
      <left style="thin">
        <color auto="1"/>
      </left>
      <right style="thin">
        <color auto="1"/>
      </right>
      <top style="thin">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right/>
      <top style="thin">
        <color rgb="FF000000"/>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rgb="FF000000"/>
      </left>
      <right style="thin">
        <color rgb="FF000000"/>
      </right>
      <top style="thin">
        <color rgb="FF000000"/>
      </top>
      <bottom style="medium">
        <color rgb="FF000000"/>
      </bottom>
      <diagonal/>
    </border>
    <border>
      <left style="medium">
        <color rgb="FF000000"/>
      </left>
      <right/>
      <top/>
      <bottom style="thin">
        <color rgb="FF000000"/>
      </bottom>
      <diagonal/>
    </border>
    <border>
      <left style="thin">
        <color theme="0"/>
      </left>
      <right style="thin">
        <color rgb="FF000000"/>
      </right>
      <top style="thin">
        <color rgb="FF000000"/>
      </top>
      <bottom style="medium">
        <color rgb="FF000000"/>
      </bottom>
      <diagonal/>
    </border>
    <border>
      <left style="thin">
        <color theme="0"/>
      </left>
      <right style="thin">
        <color rgb="FF000000"/>
      </right>
      <top style="thin">
        <color rgb="FF000000"/>
      </top>
      <bottom style="thin">
        <color rgb="FF000000"/>
      </bottom>
      <diagonal/>
    </border>
    <border>
      <left style="thin">
        <color theme="0"/>
      </left>
      <right style="thin">
        <color rgb="FF000000"/>
      </right>
      <top style="thin">
        <color rgb="FF000000"/>
      </top>
      <bottom/>
      <diagonal/>
    </border>
    <border>
      <left style="thin">
        <color theme="0"/>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theme="0"/>
      </left>
      <right style="thin">
        <color rgb="FF000000"/>
      </right>
      <top/>
      <bottom style="thin">
        <color rgb="FF000000"/>
      </bottom>
      <diagonal/>
    </border>
    <border>
      <left style="thin">
        <color rgb="FF000000"/>
      </left>
      <right style="medium">
        <color rgb="FF000000"/>
      </right>
      <top/>
      <bottom style="thin">
        <color rgb="FF000000"/>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medium">
        <color rgb="FF000000"/>
      </top>
      <bottom style="thick">
        <color indexed="64"/>
      </bottom>
      <diagonal/>
    </border>
    <border>
      <left style="medium">
        <color indexed="64"/>
      </left>
      <right/>
      <top style="medium">
        <color indexed="64"/>
      </top>
      <bottom/>
      <diagonal/>
    </border>
    <border>
      <left/>
      <right/>
      <top style="medium">
        <color indexed="64"/>
      </top>
      <bottom/>
      <diagonal/>
    </border>
    <border>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indexed="64"/>
      </left>
      <right style="thin">
        <color rgb="FF000000"/>
      </right>
      <top style="thick">
        <color theme="0"/>
      </top>
      <bottom style="medium">
        <color indexed="64"/>
      </bottom>
      <diagonal/>
    </border>
    <border>
      <left style="thin">
        <color rgb="FF000000"/>
      </left>
      <right style="thin">
        <color rgb="FF000000"/>
      </right>
      <top style="thick">
        <color theme="0"/>
      </top>
      <bottom style="medium">
        <color indexed="64"/>
      </bottom>
      <diagonal/>
    </border>
    <border>
      <left style="thin">
        <color rgb="FF000000"/>
      </left>
      <right/>
      <top style="thick">
        <color theme="0"/>
      </top>
      <bottom style="medium">
        <color indexed="64"/>
      </bottom>
      <diagonal/>
    </border>
    <border>
      <left style="thin">
        <color theme="0"/>
      </left>
      <right style="thin">
        <color rgb="FF000000"/>
      </right>
      <top style="thick">
        <color theme="0"/>
      </top>
      <bottom style="medium">
        <color indexed="64"/>
      </bottom>
      <diagonal/>
    </border>
    <border>
      <left style="thin">
        <color rgb="FF000000"/>
      </left>
      <right style="thin">
        <color rgb="FF000000"/>
      </right>
      <top style="thick">
        <color rgb="FF000000"/>
      </top>
      <bottom style="medium">
        <color indexed="64"/>
      </bottom>
      <diagonal/>
    </border>
    <border>
      <left style="thin">
        <color rgb="FF000000"/>
      </left>
      <right style="medium">
        <color indexed="64"/>
      </right>
      <top style="thick">
        <color theme="0"/>
      </top>
      <bottom style="medium">
        <color indexed="64"/>
      </bottom>
      <diagonal/>
    </border>
    <border>
      <left style="thick">
        <color indexed="64"/>
      </left>
      <right style="thick">
        <color indexed="64"/>
      </right>
      <top style="thick">
        <color indexed="64"/>
      </top>
      <bottom style="thick">
        <color indexed="64"/>
      </bottom>
      <diagonal/>
    </border>
    <border>
      <left/>
      <right style="thin">
        <color auto="1"/>
      </right>
      <top style="thin">
        <color rgb="FF000000"/>
      </top>
      <bottom style="thin">
        <color rgb="FF000000"/>
      </bottom>
      <diagonal/>
    </border>
    <border>
      <left style="medium">
        <color rgb="FF000000"/>
      </left>
      <right/>
      <top style="thin">
        <color rgb="FF000000"/>
      </top>
      <bottom style="medium">
        <color indexed="64"/>
      </bottom>
      <diagonal/>
    </border>
    <border>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right style="thin">
        <color rgb="FF000000"/>
      </right>
      <top style="medium">
        <color indexed="64"/>
      </top>
      <bottom style="thin">
        <color rgb="FF000000"/>
      </bottom>
      <diagonal/>
    </border>
  </borders>
  <cellStyleXfs count="4">
    <xf numFmtId="0" fontId="0" fillId="0" borderId="0"/>
    <xf numFmtId="0" fontId="39" fillId="0" borderId="0"/>
    <xf numFmtId="164" fontId="55" fillId="0" borderId="0" applyFont="0" applyFill="0" applyBorder="0" applyAlignment="0" applyProtection="0"/>
    <xf numFmtId="0" fontId="58" fillId="0" borderId="0" applyNumberFormat="0" applyFill="0" applyBorder="0" applyAlignment="0" applyProtection="0"/>
  </cellStyleXfs>
  <cellXfs count="980">
    <xf numFmtId="0" fontId="0" fillId="0" borderId="0" xfId="0"/>
    <xf numFmtId="49" fontId="1" fillId="0" borderId="0" xfId="0" applyNumberFormat="1" applyFont="1"/>
    <xf numFmtId="0" fontId="2" fillId="0" borderId="0" xfId="0" applyFont="1"/>
    <xf numFmtId="49" fontId="3" fillId="0" borderId="0" xfId="0" applyNumberFormat="1" applyFont="1" applyAlignment="1">
      <alignment horizontal="right"/>
    </xf>
    <xf numFmtId="49" fontId="4" fillId="0" borderId="0" xfId="0" applyNumberFormat="1" applyFont="1" applyAlignment="1">
      <alignment horizontal="right"/>
    </xf>
    <xf numFmtId="49" fontId="6" fillId="0" borderId="0" xfId="0" applyNumberFormat="1" applyFont="1"/>
    <xf numFmtId="165" fontId="2" fillId="0" borderId="0" xfId="0" applyNumberFormat="1" applyFont="1"/>
    <xf numFmtId="0" fontId="0" fillId="0" borderId="0" xfId="0" applyAlignment="1">
      <alignment horizontal="right"/>
    </xf>
    <xf numFmtId="49" fontId="8" fillId="0" borderId="0" xfId="0" applyNumberFormat="1" applyFont="1"/>
    <xf numFmtId="49" fontId="0" fillId="0" borderId="0" xfId="0" applyNumberFormat="1"/>
    <xf numFmtId="0" fontId="9" fillId="0" borderId="0" xfId="0" applyFont="1" applyAlignment="1">
      <alignment horizontal="right"/>
    </xf>
    <xf numFmtId="49" fontId="12" fillId="0" borderId="0" xfId="0" applyNumberFormat="1" applyFont="1"/>
    <xf numFmtId="49" fontId="2" fillId="0" borderId="0" xfId="0" applyNumberFormat="1" applyFont="1"/>
    <xf numFmtId="0" fontId="2" fillId="0" borderId="0" xfId="0" applyFont="1" applyAlignment="1">
      <alignment horizontal="right"/>
    </xf>
    <xf numFmtId="49" fontId="9" fillId="0" borderId="12" xfId="0" applyNumberFormat="1" applyFont="1" applyBorder="1" applyAlignment="1">
      <alignment horizontal="right"/>
    </xf>
    <xf numFmtId="49" fontId="2" fillId="0" borderId="2" xfId="0" applyNumberFormat="1" applyFont="1" applyBorder="1"/>
    <xf numFmtId="49" fontId="2" fillId="0" borderId="3" xfId="0" applyNumberFormat="1" applyFont="1" applyBorder="1"/>
    <xf numFmtId="49" fontId="13" fillId="3" borderId="13" xfId="0" applyNumberFormat="1" applyFont="1" applyFill="1" applyBorder="1" applyAlignment="1">
      <alignment horizontal="center" vertical="center"/>
    </xf>
    <xf numFmtId="49" fontId="3" fillId="3" borderId="13" xfId="0" applyNumberFormat="1" applyFont="1" applyFill="1" applyBorder="1" applyAlignment="1">
      <alignment horizontal="center" vertical="center" wrapText="1"/>
    </xf>
    <xf numFmtId="0" fontId="2" fillId="3" borderId="14" xfId="0" applyFont="1" applyFill="1" applyBorder="1" applyAlignment="1">
      <alignment vertical="center" wrapText="1"/>
    </xf>
    <xf numFmtId="49" fontId="14" fillId="3" borderId="13" xfId="0" applyNumberFormat="1" applyFont="1" applyFill="1" applyBorder="1" applyAlignment="1">
      <alignment horizontal="center" vertical="center" wrapText="1"/>
    </xf>
    <xf numFmtId="49" fontId="14" fillId="3" borderId="14" xfId="0" applyNumberFormat="1" applyFont="1" applyFill="1" applyBorder="1" applyAlignment="1">
      <alignment horizontal="center" vertical="center" wrapText="1"/>
    </xf>
    <xf numFmtId="49" fontId="3" fillId="3" borderId="14" xfId="0" applyNumberFormat="1" applyFont="1" applyFill="1" applyBorder="1" applyAlignment="1">
      <alignment horizontal="center" vertical="center" wrapText="1"/>
    </xf>
    <xf numFmtId="0" fontId="2" fillId="0" borderId="15" xfId="0" applyFont="1" applyBorder="1" applyAlignment="1">
      <alignment vertical="center" wrapText="1"/>
    </xf>
    <xf numFmtId="0" fontId="2" fillId="0" borderId="16" xfId="0" applyFont="1" applyBorder="1"/>
    <xf numFmtId="0" fontId="2" fillId="0" borderId="17" xfId="0" applyFont="1" applyBorder="1"/>
    <xf numFmtId="0" fontId="2" fillId="0" borderId="4" xfId="0" applyFont="1" applyBorder="1"/>
    <xf numFmtId="0" fontId="17" fillId="4" borderId="18" xfId="0" applyFont="1" applyFill="1" applyBorder="1"/>
    <xf numFmtId="0" fontId="17" fillId="5" borderId="18" xfId="0" applyFont="1" applyFill="1" applyBorder="1"/>
    <xf numFmtId="0" fontId="17" fillId="6" borderId="18" xfId="0" applyFont="1" applyFill="1" applyBorder="1"/>
    <xf numFmtId="0" fontId="17" fillId="7" borderId="18" xfId="0" applyFont="1" applyFill="1" applyBorder="1"/>
    <xf numFmtId="0" fontId="2" fillId="8" borderId="18" xfId="0" applyFont="1" applyFill="1" applyBorder="1"/>
    <xf numFmtId="0" fontId="2" fillId="10" borderId="18" xfId="0" applyFont="1" applyFill="1" applyBorder="1"/>
    <xf numFmtId="0" fontId="17" fillId="12" borderId="18" xfId="0" applyFont="1" applyFill="1" applyBorder="1"/>
    <xf numFmtId="0" fontId="17" fillId="13" borderId="18" xfId="0" applyFont="1" applyFill="1" applyBorder="1"/>
    <xf numFmtId="0" fontId="2" fillId="0" borderId="19" xfId="0" applyFont="1" applyBorder="1"/>
    <xf numFmtId="0" fontId="19" fillId="14" borderId="22" xfId="0" applyFont="1" applyFill="1" applyBorder="1" applyAlignment="1">
      <alignment horizontal="center"/>
    </xf>
    <xf numFmtId="49" fontId="19" fillId="14" borderId="13" xfId="0" applyNumberFormat="1" applyFont="1" applyFill="1" applyBorder="1" applyAlignment="1">
      <alignment horizontal="center"/>
    </xf>
    <xf numFmtId="0" fontId="19" fillId="14" borderId="13" xfId="0" applyFont="1" applyFill="1" applyBorder="1" applyAlignment="1">
      <alignment horizontal="center"/>
    </xf>
    <xf numFmtId="0" fontId="20" fillId="14" borderId="13" xfId="0" applyFont="1" applyFill="1" applyBorder="1"/>
    <xf numFmtId="0" fontId="2" fillId="14" borderId="13" xfId="0" applyFont="1" applyFill="1" applyBorder="1"/>
    <xf numFmtId="166" fontId="21" fillId="14" borderId="13" xfId="0" applyNumberFormat="1" applyFont="1" applyFill="1" applyBorder="1" applyAlignment="1">
      <alignment horizontal="right"/>
    </xf>
    <xf numFmtId="0" fontId="2" fillId="0" borderId="13" xfId="0" applyFont="1" applyBorder="1"/>
    <xf numFmtId="49" fontId="19" fillId="14" borderId="14" xfId="0" applyNumberFormat="1" applyFont="1" applyFill="1" applyBorder="1" applyAlignment="1">
      <alignment horizontal="center"/>
    </xf>
    <xf numFmtId="0" fontId="19" fillId="14" borderId="14" xfId="0" applyFont="1" applyFill="1" applyBorder="1" applyAlignment="1">
      <alignment horizontal="center"/>
    </xf>
    <xf numFmtId="0" fontId="19" fillId="15" borderId="22" xfId="0" applyFont="1" applyFill="1" applyBorder="1" applyAlignment="1">
      <alignment horizontal="center"/>
    </xf>
    <xf numFmtId="49" fontId="19" fillId="15" borderId="13" xfId="0" applyNumberFormat="1" applyFont="1" applyFill="1" applyBorder="1" applyAlignment="1">
      <alignment horizontal="center"/>
    </xf>
    <xf numFmtId="0" fontId="20" fillId="15" borderId="13" xfId="0" applyFont="1" applyFill="1" applyBorder="1"/>
    <xf numFmtId="0" fontId="19" fillId="15" borderId="13" xfId="0" applyFont="1" applyFill="1" applyBorder="1" applyAlignment="1">
      <alignment horizontal="center"/>
    </xf>
    <xf numFmtId="0" fontId="2" fillId="15" borderId="13" xfId="0" applyFont="1" applyFill="1" applyBorder="1"/>
    <xf numFmtId="166" fontId="21" fillId="15" borderId="13" xfId="0" applyNumberFormat="1" applyFont="1" applyFill="1" applyBorder="1" applyAlignment="1">
      <alignment horizontal="right"/>
    </xf>
    <xf numFmtId="167" fontId="20" fillId="15" borderId="13" xfId="0" applyNumberFormat="1" applyFont="1" applyFill="1" applyBorder="1"/>
    <xf numFmtId="166" fontId="20" fillId="15" borderId="13" xfId="0" applyNumberFormat="1" applyFont="1" applyFill="1" applyBorder="1"/>
    <xf numFmtId="166" fontId="2" fillId="0" borderId="13" xfId="0" applyNumberFormat="1" applyFont="1" applyBorder="1"/>
    <xf numFmtId="0" fontId="19" fillId="16" borderId="22" xfId="0" applyFont="1" applyFill="1" applyBorder="1" applyAlignment="1">
      <alignment horizontal="center"/>
    </xf>
    <xf numFmtId="49" fontId="19" fillId="16" borderId="13" xfId="0" applyNumberFormat="1" applyFont="1" applyFill="1" applyBorder="1" applyAlignment="1">
      <alignment horizontal="center"/>
    </xf>
    <xf numFmtId="0" fontId="20" fillId="16" borderId="13" xfId="0" applyFont="1" applyFill="1" applyBorder="1"/>
    <xf numFmtId="167" fontId="19" fillId="16" borderId="13" xfId="0" applyNumberFormat="1" applyFont="1" applyFill="1" applyBorder="1" applyAlignment="1">
      <alignment horizontal="center"/>
    </xf>
    <xf numFmtId="0" fontId="19" fillId="16" borderId="13" xfId="0" applyFont="1" applyFill="1" applyBorder="1" applyAlignment="1">
      <alignment horizontal="center"/>
    </xf>
    <xf numFmtId="166" fontId="20" fillId="16" borderId="13" xfId="0" applyNumberFormat="1" applyFont="1" applyFill="1" applyBorder="1"/>
    <xf numFmtId="0" fontId="2" fillId="16" borderId="13" xfId="0" applyFont="1" applyFill="1" applyBorder="1"/>
    <xf numFmtId="166" fontId="21" fillId="16" borderId="13" xfId="0" applyNumberFormat="1" applyFont="1" applyFill="1" applyBorder="1" applyAlignment="1">
      <alignment horizontal="right"/>
    </xf>
    <xf numFmtId="166" fontId="21" fillId="16" borderId="13" xfId="0" applyNumberFormat="1" applyFont="1" applyFill="1" applyBorder="1"/>
    <xf numFmtId="0" fontId="19" fillId="17" borderId="22" xfId="0" applyFont="1" applyFill="1" applyBorder="1" applyAlignment="1">
      <alignment horizontal="center"/>
    </xf>
    <xf numFmtId="49" fontId="19" fillId="17" borderId="13" xfId="0" applyNumberFormat="1" applyFont="1" applyFill="1" applyBorder="1" applyAlignment="1">
      <alignment horizontal="center"/>
    </xf>
    <xf numFmtId="0" fontId="20" fillId="17" borderId="13" xfId="0" applyFont="1" applyFill="1" applyBorder="1"/>
    <xf numFmtId="167" fontId="19" fillId="17" borderId="13" xfId="0" applyNumberFormat="1" applyFont="1" applyFill="1" applyBorder="1" applyAlignment="1">
      <alignment horizontal="center"/>
    </xf>
    <xf numFmtId="0" fontId="19" fillId="17" borderId="13" xfId="0" applyFont="1" applyFill="1" applyBorder="1" applyAlignment="1">
      <alignment horizontal="center"/>
    </xf>
    <xf numFmtId="166" fontId="20" fillId="17" borderId="13" xfId="0" applyNumberFormat="1" applyFont="1" applyFill="1" applyBorder="1"/>
    <xf numFmtId="0" fontId="2" fillId="17" borderId="13" xfId="0" applyFont="1" applyFill="1" applyBorder="1"/>
    <xf numFmtId="166" fontId="21" fillId="17" borderId="13" xfId="0" applyNumberFormat="1" applyFont="1" applyFill="1" applyBorder="1" applyAlignment="1">
      <alignment horizontal="right"/>
    </xf>
    <xf numFmtId="0" fontId="19" fillId="18" borderId="22" xfId="0" applyFont="1" applyFill="1" applyBorder="1" applyAlignment="1">
      <alignment horizontal="center"/>
    </xf>
    <xf numFmtId="49" fontId="19" fillId="18" borderId="13" xfId="0" applyNumberFormat="1" applyFont="1" applyFill="1" applyBorder="1" applyAlignment="1">
      <alignment horizontal="center"/>
    </xf>
    <xf numFmtId="0" fontId="19" fillId="18" borderId="13" xfId="0" applyFont="1" applyFill="1" applyBorder="1" applyAlignment="1">
      <alignment horizontal="center"/>
    </xf>
    <xf numFmtId="167" fontId="19" fillId="18" borderId="13" xfId="0" applyNumberFormat="1" applyFont="1" applyFill="1" applyBorder="1" applyAlignment="1">
      <alignment horizontal="center"/>
    </xf>
    <xf numFmtId="166" fontId="20" fillId="18" borderId="13" xfId="0" applyNumberFormat="1" applyFont="1" applyFill="1" applyBorder="1"/>
    <xf numFmtId="0" fontId="2" fillId="18" borderId="13" xfId="0" applyFont="1" applyFill="1" applyBorder="1"/>
    <xf numFmtId="166" fontId="21" fillId="18" borderId="13" xfId="0" applyNumberFormat="1" applyFont="1" applyFill="1" applyBorder="1" applyAlignment="1">
      <alignment horizontal="right"/>
    </xf>
    <xf numFmtId="0" fontId="20" fillId="18" borderId="13" xfId="0" applyFont="1" applyFill="1" applyBorder="1"/>
    <xf numFmtId="0" fontId="19" fillId="19" borderId="22" xfId="0" applyFont="1" applyFill="1" applyBorder="1" applyAlignment="1">
      <alignment horizontal="center"/>
    </xf>
    <xf numFmtId="49" fontId="19" fillId="19" borderId="13" xfId="0" applyNumberFormat="1" applyFont="1" applyFill="1" applyBorder="1" applyAlignment="1">
      <alignment horizontal="center"/>
    </xf>
    <xf numFmtId="0" fontId="19" fillId="19" borderId="13" xfId="0" applyFont="1" applyFill="1" applyBorder="1" applyAlignment="1">
      <alignment horizontal="center"/>
    </xf>
    <xf numFmtId="167" fontId="19" fillId="19" borderId="13" xfId="0" applyNumberFormat="1" applyFont="1" applyFill="1" applyBorder="1" applyAlignment="1">
      <alignment horizontal="center"/>
    </xf>
    <xf numFmtId="166" fontId="20" fillId="19" borderId="13" xfId="0" applyNumberFormat="1" applyFont="1" applyFill="1" applyBorder="1"/>
    <xf numFmtId="0" fontId="2" fillId="19" borderId="13" xfId="0" applyFont="1" applyFill="1" applyBorder="1"/>
    <xf numFmtId="166" fontId="21" fillId="19" borderId="13" xfId="0" applyNumberFormat="1" applyFont="1" applyFill="1" applyBorder="1" applyAlignment="1">
      <alignment horizontal="right"/>
    </xf>
    <xf numFmtId="0" fontId="20" fillId="19" borderId="13" xfId="0" applyFont="1" applyFill="1" applyBorder="1"/>
    <xf numFmtId="49" fontId="19" fillId="19" borderId="12" xfId="0" applyNumberFormat="1" applyFont="1" applyFill="1" applyBorder="1" applyAlignment="1">
      <alignment horizontal="center"/>
    </xf>
    <xf numFmtId="0" fontId="19" fillId="19" borderId="3" xfId="0" applyFont="1" applyFill="1" applyBorder="1" applyAlignment="1">
      <alignment horizontal="center"/>
    </xf>
    <xf numFmtId="0" fontId="19" fillId="19" borderId="18" xfId="0" applyFont="1" applyFill="1" applyBorder="1" applyAlignment="1">
      <alignment horizontal="center"/>
    </xf>
    <xf numFmtId="167" fontId="19" fillId="19" borderId="18" xfId="0" applyNumberFormat="1" applyFont="1" applyFill="1" applyBorder="1" applyAlignment="1">
      <alignment horizontal="center"/>
    </xf>
    <xf numFmtId="166" fontId="20" fillId="19" borderId="18" xfId="0" applyNumberFormat="1" applyFont="1" applyFill="1" applyBorder="1"/>
    <xf numFmtId="0" fontId="2" fillId="19" borderId="18" xfId="0" applyFont="1" applyFill="1" applyBorder="1"/>
    <xf numFmtId="166" fontId="21" fillId="19" borderId="18" xfId="0" applyNumberFormat="1" applyFont="1" applyFill="1" applyBorder="1" applyAlignment="1">
      <alignment horizontal="right"/>
    </xf>
    <xf numFmtId="0" fontId="0" fillId="0" borderId="25" xfId="0" applyBorder="1" applyAlignment="1">
      <alignment horizontal="right"/>
    </xf>
    <xf numFmtId="49" fontId="0" fillId="0" borderId="2" xfId="0" applyNumberFormat="1" applyBorder="1"/>
    <xf numFmtId="0" fontId="2" fillId="0" borderId="2" xfId="0" applyFont="1" applyBorder="1"/>
    <xf numFmtId="0" fontId="0" fillId="0" borderId="2" xfId="0" applyBorder="1"/>
    <xf numFmtId="49" fontId="25" fillId="0" borderId="2" xfId="0" applyNumberFormat="1" applyFont="1" applyBorder="1"/>
    <xf numFmtId="167" fontId="2" fillId="0" borderId="3" xfId="0" applyNumberFormat="1" applyFont="1" applyBorder="1"/>
    <xf numFmtId="0" fontId="26" fillId="4" borderId="13" xfId="0" applyFont="1" applyFill="1" applyBorder="1" applyAlignment="1">
      <alignment horizontal="center" vertical="center"/>
    </xf>
    <xf numFmtId="0" fontId="26" fillId="5" borderId="13" xfId="0" applyFont="1" applyFill="1" applyBorder="1" applyAlignment="1">
      <alignment horizontal="center" vertical="center"/>
    </xf>
    <xf numFmtId="0" fontId="26" fillId="6" borderId="13" xfId="0" applyFont="1" applyFill="1" applyBorder="1" applyAlignment="1">
      <alignment horizontal="center" vertical="center"/>
    </xf>
    <xf numFmtId="0" fontId="26" fillId="7" borderId="13" xfId="0" applyFont="1" applyFill="1" applyBorder="1" applyAlignment="1">
      <alignment horizontal="center" vertical="center"/>
    </xf>
    <xf numFmtId="0" fontId="7" fillId="8" borderId="13" xfId="0" applyFont="1" applyFill="1" applyBorder="1" applyAlignment="1">
      <alignment horizontal="center" vertical="center"/>
    </xf>
    <xf numFmtId="0" fontId="7" fillId="10" borderId="13" xfId="0" applyFont="1" applyFill="1" applyBorder="1" applyAlignment="1">
      <alignment horizontal="center" vertical="center"/>
    </xf>
    <xf numFmtId="0" fontId="7" fillId="0" borderId="13" xfId="0" applyFont="1" applyBorder="1" applyAlignment="1">
      <alignment horizontal="center" vertical="center"/>
    </xf>
    <xf numFmtId="0" fontId="26" fillId="12" borderId="13" xfId="0" applyFont="1" applyFill="1" applyBorder="1" applyAlignment="1">
      <alignment horizontal="center" vertical="center"/>
    </xf>
    <xf numFmtId="0" fontId="26" fillId="13" borderId="23" xfId="0" applyFont="1" applyFill="1" applyBorder="1" applyAlignment="1">
      <alignment horizontal="center" vertical="center"/>
    </xf>
    <xf numFmtId="49" fontId="13" fillId="3" borderId="26" xfId="0" applyNumberFormat="1" applyFont="1" applyFill="1" applyBorder="1" applyAlignment="1">
      <alignment vertical="center"/>
    </xf>
    <xf numFmtId="0" fontId="2" fillId="3" borderId="27" xfId="0" applyFont="1" applyFill="1" applyBorder="1" applyAlignment="1">
      <alignment vertical="center"/>
    </xf>
    <xf numFmtId="167" fontId="0" fillId="3" borderId="27" xfId="0" applyNumberFormat="1" applyFill="1" applyBorder="1" applyAlignment="1">
      <alignment horizontal="center" vertical="center"/>
    </xf>
    <xf numFmtId="0" fontId="2" fillId="3" borderId="28" xfId="0" applyFont="1" applyFill="1" applyBorder="1" applyAlignment="1">
      <alignment vertical="center"/>
    </xf>
    <xf numFmtId="166" fontId="2" fillId="3" borderId="29" xfId="0" applyNumberFormat="1" applyFont="1" applyFill="1" applyBorder="1" applyAlignment="1">
      <alignment vertical="center"/>
    </xf>
    <xf numFmtId="0" fontId="2" fillId="3" borderId="29" xfId="0" applyFont="1" applyFill="1" applyBorder="1" applyAlignment="1">
      <alignment vertical="center"/>
    </xf>
    <xf numFmtId="166" fontId="21" fillId="3" borderId="29" xfId="0" applyNumberFormat="1" applyFont="1" applyFill="1" applyBorder="1" applyAlignment="1">
      <alignment horizontal="right" vertical="center"/>
    </xf>
    <xf numFmtId="166" fontId="2" fillId="0" borderId="29" xfId="0" applyNumberFormat="1" applyFont="1" applyBorder="1" applyAlignment="1">
      <alignment vertical="center"/>
    </xf>
    <xf numFmtId="0" fontId="30" fillId="4" borderId="29" xfId="0" applyFont="1" applyFill="1" applyBorder="1" applyAlignment="1">
      <alignment horizontal="center" vertical="center" wrapText="1"/>
    </xf>
    <xf numFmtId="0" fontId="30" fillId="5" borderId="29" xfId="0" applyFont="1" applyFill="1" applyBorder="1" applyAlignment="1">
      <alignment horizontal="center" vertical="center" wrapText="1"/>
    </xf>
    <xf numFmtId="0" fontId="30" fillId="6" borderId="29" xfId="0" applyFont="1" applyFill="1" applyBorder="1" applyAlignment="1">
      <alignment horizontal="center" vertical="center" wrapText="1"/>
    </xf>
    <xf numFmtId="0" fontId="30" fillId="7" borderId="29" xfId="0" applyFont="1" applyFill="1" applyBorder="1" applyAlignment="1">
      <alignment horizontal="center" vertical="center"/>
    </xf>
    <xf numFmtId="0" fontId="31" fillId="8" borderId="29" xfId="0" applyFont="1" applyFill="1" applyBorder="1" applyAlignment="1">
      <alignment horizontal="center" vertical="center" wrapText="1"/>
    </xf>
    <xf numFmtId="0" fontId="31" fillId="10" borderId="29" xfId="0" applyFont="1" applyFill="1" applyBorder="1" applyAlignment="1">
      <alignment horizontal="center" vertical="center" wrapText="1"/>
    </xf>
    <xf numFmtId="0" fontId="31" fillId="11" borderId="29" xfId="0" applyFont="1" applyFill="1" applyBorder="1" applyAlignment="1">
      <alignment horizontal="center" vertical="center"/>
    </xf>
    <xf numFmtId="0" fontId="30" fillId="12" borderId="29" xfId="0" applyFont="1" applyFill="1" applyBorder="1" applyAlignment="1">
      <alignment horizontal="center" vertical="center" wrapText="1"/>
    </xf>
    <xf numFmtId="0" fontId="30" fillId="13" borderId="30" xfId="0" applyFont="1" applyFill="1" applyBorder="1" applyAlignment="1">
      <alignment horizontal="center" vertical="center"/>
    </xf>
    <xf numFmtId="166" fontId="2" fillId="0" borderId="0" xfId="0" applyNumberFormat="1" applyFont="1"/>
    <xf numFmtId="0" fontId="32" fillId="0" borderId="0" xfId="0" applyFont="1"/>
    <xf numFmtId="0" fontId="3" fillId="0" borderId="31" xfId="0" applyFont="1" applyBorder="1"/>
    <xf numFmtId="0" fontId="2" fillId="0" borderId="32" xfId="0" applyFont="1" applyBorder="1"/>
    <xf numFmtId="0" fontId="2" fillId="0" borderId="33" xfId="0" applyFont="1" applyBorder="1"/>
    <xf numFmtId="0" fontId="2" fillId="19" borderId="19" xfId="0" applyFont="1" applyFill="1" applyBorder="1" applyAlignment="1">
      <alignment vertical="center"/>
    </xf>
    <xf numFmtId="166" fontId="0" fillId="19" borderId="19" xfId="0" applyNumberFormat="1" applyFill="1" applyBorder="1" applyAlignment="1">
      <alignment horizontal="right" vertical="center"/>
    </xf>
    <xf numFmtId="0" fontId="2" fillId="19" borderId="19" xfId="0" applyFont="1" applyFill="1" applyBorder="1"/>
    <xf numFmtId="0" fontId="2" fillId="0" borderId="0" xfId="0" applyFont="1" applyAlignment="1">
      <alignment vertical="center"/>
    </xf>
    <xf numFmtId="0" fontId="33" fillId="0" borderId="0" xfId="0" applyFont="1" applyAlignment="1">
      <alignment horizontal="center" vertical="center"/>
    </xf>
    <xf numFmtId="0" fontId="34" fillId="0" borderId="0" xfId="0" applyFont="1" applyAlignment="1">
      <alignment horizontal="center" vertical="center"/>
    </xf>
    <xf numFmtId="0" fontId="2" fillId="0" borderId="35" xfId="0" applyFont="1" applyBorder="1"/>
    <xf numFmtId="2" fontId="2" fillId="0" borderId="35" xfId="0" applyNumberFormat="1" applyFont="1" applyBorder="1"/>
    <xf numFmtId="0" fontId="2" fillId="0" borderId="36" xfId="0" applyFont="1" applyBorder="1" applyAlignment="1">
      <alignment vertical="center"/>
    </xf>
    <xf numFmtId="0" fontId="2" fillId="0" borderId="36" xfId="0" applyFont="1" applyBorder="1"/>
    <xf numFmtId="0" fontId="33" fillId="0" borderId="36" xfId="0" applyFont="1" applyBorder="1" applyAlignment="1">
      <alignment horizontal="center" vertical="center"/>
    </xf>
    <xf numFmtId="0" fontId="34" fillId="0" borderId="36" xfId="0" applyFont="1" applyBorder="1" applyAlignment="1">
      <alignment horizontal="center" vertical="center"/>
    </xf>
    <xf numFmtId="0" fontId="33" fillId="0" borderId="37" xfId="0" applyFont="1" applyBorder="1" applyAlignment="1">
      <alignment horizontal="center" vertical="center"/>
    </xf>
    <xf numFmtId="0" fontId="2" fillId="0" borderId="32" xfId="0" applyFont="1" applyBorder="1" applyAlignment="1">
      <alignment vertical="center"/>
    </xf>
    <xf numFmtId="0" fontId="33" fillId="0" borderId="32" xfId="0" applyFont="1" applyBorder="1" applyAlignment="1">
      <alignment horizontal="center" vertical="center"/>
    </xf>
    <xf numFmtId="0" fontId="34" fillId="0" borderId="32" xfId="0" applyFont="1" applyBorder="1" applyAlignment="1">
      <alignment horizontal="center" vertical="center"/>
    </xf>
    <xf numFmtId="2" fontId="2" fillId="0" borderId="32" xfId="0" applyNumberFormat="1" applyFont="1" applyBorder="1"/>
    <xf numFmtId="0" fontId="2" fillId="0" borderId="37" xfId="0" applyFont="1" applyBorder="1"/>
    <xf numFmtId="0" fontId="23" fillId="4" borderId="19" xfId="0" applyFont="1" applyFill="1" applyBorder="1" applyAlignment="1" applyProtection="1">
      <alignment horizontal="center" vertical="center"/>
      <protection locked="0"/>
    </xf>
    <xf numFmtId="0" fontId="23" fillId="5" borderId="19" xfId="0" applyFont="1" applyFill="1" applyBorder="1" applyAlignment="1" applyProtection="1">
      <alignment horizontal="center" vertical="center"/>
      <protection locked="0"/>
    </xf>
    <xf numFmtId="0" fontId="23" fillId="6" borderId="19" xfId="0" applyFont="1" applyFill="1" applyBorder="1" applyAlignment="1" applyProtection="1">
      <alignment horizontal="center" vertical="center"/>
      <protection locked="0"/>
    </xf>
    <xf numFmtId="0" fontId="23" fillId="7" borderId="19" xfId="0" applyFont="1" applyFill="1" applyBorder="1" applyAlignment="1" applyProtection="1">
      <alignment horizontal="center" vertical="center"/>
      <protection locked="0"/>
    </xf>
    <xf numFmtId="0" fontId="24" fillId="8" borderId="19" xfId="0" applyFont="1" applyFill="1" applyBorder="1" applyAlignment="1" applyProtection="1">
      <alignment horizontal="center" vertical="center"/>
      <protection locked="0"/>
    </xf>
    <xf numFmtId="0" fontId="24" fillId="10" borderId="19" xfId="0" applyFont="1" applyFill="1" applyBorder="1" applyAlignment="1" applyProtection="1">
      <alignment horizontal="center" vertical="center"/>
      <protection locked="0"/>
    </xf>
    <xf numFmtId="0" fontId="24" fillId="0" borderId="19" xfId="0" applyFont="1" applyBorder="1" applyAlignment="1" applyProtection="1">
      <alignment horizontal="center" vertical="center"/>
      <protection locked="0"/>
    </xf>
    <xf numFmtId="0" fontId="23" fillId="12" borderId="19" xfId="0" applyFont="1" applyFill="1" applyBorder="1" applyAlignment="1" applyProtection="1">
      <alignment horizontal="center" vertical="center"/>
      <protection locked="0"/>
    </xf>
    <xf numFmtId="0" fontId="23" fillId="13" borderId="21" xfId="0" applyFont="1" applyFill="1" applyBorder="1" applyAlignment="1" applyProtection="1">
      <alignment horizontal="center" vertical="center"/>
      <protection locked="0"/>
    </xf>
    <xf numFmtId="0" fontId="23" fillId="4" borderId="13" xfId="0" applyFont="1" applyFill="1" applyBorder="1" applyAlignment="1" applyProtection="1">
      <alignment horizontal="center" vertical="center"/>
      <protection locked="0"/>
    </xf>
    <xf numFmtId="0" fontId="23" fillId="5" borderId="13" xfId="0" applyFont="1" applyFill="1" applyBorder="1" applyAlignment="1" applyProtection="1">
      <alignment horizontal="center" vertical="center"/>
      <protection locked="0"/>
    </xf>
    <xf numFmtId="0" fontId="23" fillId="6" borderId="13" xfId="0" applyFont="1" applyFill="1" applyBorder="1" applyAlignment="1" applyProtection="1">
      <alignment horizontal="center" vertical="center"/>
      <protection locked="0"/>
    </xf>
    <xf numFmtId="0" fontId="23" fillId="7" borderId="13" xfId="0" applyFont="1" applyFill="1" applyBorder="1" applyAlignment="1" applyProtection="1">
      <alignment horizontal="center" vertical="center"/>
      <protection locked="0"/>
    </xf>
    <xf numFmtId="0" fontId="24" fillId="8" borderId="13" xfId="0" applyFont="1" applyFill="1" applyBorder="1" applyAlignment="1" applyProtection="1">
      <alignment horizontal="center" vertical="center"/>
      <protection locked="0"/>
    </xf>
    <xf numFmtId="0" fontId="24" fillId="10" borderId="13"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protection locked="0"/>
    </xf>
    <xf numFmtId="0" fontId="23" fillId="12" borderId="13" xfId="0" applyFont="1" applyFill="1" applyBorder="1" applyAlignment="1" applyProtection="1">
      <alignment horizontal="center" vertical="center"/>
      <protection locked="0"/>
    </xf>
    <xf numFmtId="0" fontId="23" fillId="13" borderId="23" xfId="0" applyFont="1" applyFill="1" applyBorder="1" applyAlignment="1" applyProtection="1">
      <alignment horizontal="center" vertical="center"/>
      <protection locked="0"/>
    </xf>
    <xf numFmtId="49" fontId="13" fillId="3" borderId="15" xfId="0" applyNumberFormat="1" applyFont="1" applyFill="1" applyBorder="1" applyAlignment="1">
      <alignment horizontal="center" vertical="center" wrapText="1"/>
    </xf>
    <xf numFmtId="0" fontId="5" fillId="0" borderId="0" xfId="0" applyFont="1" applyAlignment="1" applyProtection="1">
      <alignment vertical="top"/>
      <protection locked="0"/>
    </xf>
    <xf numFmtId="49" fontId="36" fillId="0" borderId="0" xfId="0" applyNumberFormat="1" applyFont="1" applyAlignment="1">
      <alignment horizontal="right"/>
    </xf>
    <xf numFmtId="49" fontId="37" fillId="0" borderId="0" xfId="0" applyNumberFormat="1" applyFont="1"/>
    <xf numFmtId="49" fontId="38" fillId="0" borderId="0" xfId="0" applyNumberFormat="1" applyFont="1"/>
    <xf numFmtId="49" fontId="12" fillId="0" borderId="0" xfId="0" applyNumberFormat="1" applyFont="1" applyAlignment="1">
      <alignment vertical="center"/>
    </xf>
    <xf numFmtId="0" fontId="37" fillId="0" borderId="0" xfId="0" applyFont="1"/>
    <xf numFmtId="0" fontId="2" fillId="3" borderId="13" xfId="0" applyFont="1" applyFill="1" applyBorder="1" applyAlignment="1">
      <alignment vertical="center" wrapText="1"/>
    </xf>
    <xf numFmtId="0" fontId="19" fillId="0" borderId="13" xfId="0" applyFont="1" applyBorder="1" applyAlignment="1">
      <alignment horizontal="center"/>
    </xf>
    <xf numFmtId="0" fontId="20" fillId="0" borderId="13" xfId="0" applyFont="1" applyBorder="1"/>
    <xf numFmtId="166" fontId="21" fillId="0" borderId="13" xfId="0" applyNumberFormat="1" applyFont="1" applyBorder="1" applyAlignment="1">
      <alignment horizontal="right"/>
    </xf>
    <xf numFmtId="0" fontId="20" fillId="0" borderId="13" xfId="0" applyFont="1" applyBorder="1" applyAlignment="1">
      <alignment horizontal="center"/>
    </xf>
    <xf numFmtId="0" fontId="2" fillId="0" borderId="15" xfId="0" applyFont="1" applyBorder="1"/>
    <xf numFmtId="166" fontId="2" fillId="0" borderId="15" xfId="0" applyNumberFormat="1" applyFont="1" applyBorder="1"/>
    <xf numFmtId="0" fontId="2" fillId="0" borderId="5" xfId="0" applyFont="1" applyBorder="1"/>
    <xf numFmtId="0" fontId="0" fillId="0" borderId="5" xfId="0" applyBorder="1" applyAlignment="1">
      <alignment horizontal="right"/>
    </xf>
    <xf numFmtId="49" fontId="0" fillId="0" borderId="5" xfId="0" applyNumberFormat="1" applyBorder="1"/>
    <xf numFmtId="49" fontId="25" fillId="0" borderId="3" xfId="0" applyNumberFormat="1" applyFont="1" applyBorder="1"/>
    <xf numFmtId="0" fontId="19" fillId="0" borderId="15" xfId="0" applyFont="1" applyBorder="1" applyAlignment="1">
      <alignment horizontal="center"/>
    </xf>
    <xf numFmtId="0" fontId="20" fillId="0" borderId="15" xfId="0" applyFont="1" applyBorder="1"/>
    <xf numFmtId="166" fontId="21" fillId="0" borderId="15" xfId="0" applyNumberFormat="1" applyFont="1" applyBorder="1" applyAlignment="1">
      <alignment horizontal="right"/>
    </xf>
    <xf numFmtId="0" fontId="2" fillId="0" borderId="29" xfId="0" applyFont="1" applyBorder="1"/>
    <xf numFmtId="0" fontId="17" fillId="21" borderId="18" xfId="0" applyFont="1" applyFill="1" applyBorder="1"/>
    <xf numFmtId="0" fontId="23" fillId="21" borderId="19" xfId="0" applyFont="1" applyFill="1" applyBorder="1" applyAlignment="1" applyProtection="1">
      <alignment horizontal="center" vertical="center"/>
      <protection locked="0"/>
    </xf>
    <xf numFmtId="0" fontId="23" fillId="21" borderId="13" xfId="0" applyFont="1" applyFill="1" applyBorder="1" applyAlignment="1" applyProtection="1">
      <alignment horizontal="center" vertical="center"/>
      <protection locked="0"/>
    </xf>
    <xf numFmtId="0" fontId="26" fillId="21" borderId="13" xfId="0" applyFont="1" applyFill="1" applyBorder="1" applyAlignment="1">
      <alignment horizontal="center" vertical="center"/>
    </xf>
    <xf numFmtId="0" fontId="17" fillId="23" borderId="18" xfId="0" applyFont="1" applyFill="1" applyBorder="1"/>
    <xf numFmtId="0" fontId="26" fillId="23" borderId="13" xfId="0" applyFont="1" applyFill="1" applyBorder="1" applyAlignment="1">
      <alignment horizontal="center" vertical="center"/>
    </xf>
    <xf numFmtId="0" fontId="40" fillId="22" borderId="40" xfId="1" applyFont="1" applyFill="1" applyBorder="1" applyAlignment="1">
      <alignment horizontal="center" vertical="top" wrapText="1"/>
    </xf>
    <xf numFmtId="49" fontId="15" fillId="4" borderId="13" xfId="0" applyNumberFormat="1" applyFont="1" applyFill="1" applyBorder="1" applyAlignment="1">
      <alignment horizontal="center" vertical="top" wrapText="1"/>
    </xf>
    <xf numFmtId="49" fontId="15" fillId="5" borderId="13" xfId="0" applyNumberFormat="1" applyFont="1" applyFill="1" applyBorder="1" applyAlignment="1">
      <alignment horizontal="center" vertical="top" wrapText="1"/>
    </xf>
    <xf numFmtId="49" fontId="15" fillId="6" borderId="13" xfId="0" applyNumberFormat="1" applyFont="1" applyFill="1" applyBorder="1" applyAlignment="1">
      <alignment horizontal="center" vertical="top" wrapText="1"/>
    </xf>
    <xf numFmtId="49" fontId="16" fillId="8" borderId="13" xfId="0" applyNumberFormat="1" applyFont="1" applyFill="1" applyBorder="1" applyAlignment="1">
      <alignment horizontal="center" vertical="top" wrapText="1"/>
    </xf>
    <xf numFmtId="49" fontId="16" fillId="10" borderId="13" xfId="0" applyNumberFormat="1" applyFont="1" applyFill="1" applyBorder="1" applyAlignment="1">
      <alignment horizontal="center" vertical="top" wrapText="1"/>
    </xf>
    <xf numFmtId="49" fontId="16" fillId="11" borderId="13" xfId="0" applyNumberFormat="1" applyFont="1" applyFill="1" applyBorder="1" applyAlignment="1">
      <alignment horizontal="center" vertical="top" wrapText="1"/>
    </xf>
    <xf numFmtId="49" fontId="15" fillId="12" borderId="13" xfId="0" applyNumberFormat="1" applyFont="1" applyFill="1" applyBorder="1" applyAlignment="1">
      <alignment horizontal="center" vertical="top" wrapText="1"/>
    </xf>
    <xf numFmtId="49" fontId="15" fillId="13" borderId="13" xfId="0" applyNumberFormat="1" applyFont="1" applyFill="1" applyBorder="1" applyAlignment="1">
      <alignment horizontal="center" vertical="top" wrapText="1"/>
    </xf>
    <xf numFmtId="0" fontId="17" fillId="25" borderId="18" xfId="0" applyFont="1" applyFill="1" applyBorder="1"/>
    <xf numFmtId="0" fontId="23" fillId="25" borderId="19" xfId="0" applyFont="1" applyFill="1" applyBorder="1" applyAlignment="1" applyProtection="1">
      <alignment horizontal="center" vertical="center"/>
      <protection locked="0"/>
    </xf>
    <xf numFmtId="0" fontId="23" fillId="25" borderId="13" xfId="0" applyFont="1" applyFill="1" applyBorder="1" applyAlignment="1" applyProtection="1">
      <alignment horizontal="center" vertical="center"/>
      <protection locked="0"/>
    </xf>
    <xf numFmtId="0" fontId="26" fillId="25" borderId="13" xfId="0" applyFont="1" applyFill="1" applyBorder="1" applyAlignment="1">
      <alignment horizontal="center" vertical="center"/>
    </xf>
    <xf numFmtId="0" fontId="43" fillId="24" borderId="40" xfId="1" applyFont="1" applyFill="1" applyBorder="1" applyAlignment="1">
      <alignment horizontal="center" vertical="top" wrapText="1"/>
    </xf>
    <xf numFmtId="0" fontId="40" fillId="26" borderId="40" xfId="1" applyFont="1" applyFill="1" applyBorder="1" applyAlignment="1">
      <alignment horizontal="center" vertical="top" wrapText="1"/>
    </xf>
    <xf numFmtId="0" fontId="17" fillId="27" borderId="18" xfId="0" applyFont="1" applyFill="1" applyBorder="1"/>
    <xf numFmtId="0" fontId="26" fillId="27" borderId="13" xfId="0" applyFont="1" applyFill="1" applyBorder="1" applyAlignment="1">
      <alignment horizontal="center" vertical="center"/>
    </xf>
    <xf numFmtId="0" fontId="40" fillId="28" borderId="40" xfId="1" applyFont="1" applyFill="1" applyBorder="1" applyAlignment="1">
      <alignment horizontal="center" vertical="top" wrapText="1"/>
    </xf>
    <xf numFmtId="0" fontId="2" fillId="29" borderId="18" xfId="0" applyFont="1" applyFill="1" applyBorder="1"/>
    <xf numFmtId="0" fontId="7" fillId="29" borderId="13" xfId="0" applyFont="1" applyFill="1" applyBorder="1" applyAlignment="1">
      <alignment horizontal="center" vertical="center"/>
    </xf>
    <xf numFmtId="0" fontId="40" fillId="30" borderId="40" xfId="1" applyFont="1" applyFill="1" applyBorder="1" applyAlignment="1">
      <alignment horizontal="center" vertical="top" wrapText="1"/>
    </xf>
    <xf numFmtId="0" fontId="2" fillId="31" borderId="18" xfId="0" applyFont="1" applyFill="1" applyBorder="1"/>
    <xf numFmtId="0" fontId="7" fillId="31" borderId="13" xfId="0" applyFont="1" applyFill="1" applyBorder="1" applyAlignment="1">
      <alignment horizontal="center" vertical="center"/>
    </xf>
    <xf numFmtId="0" fontId="17" fillId="33" borderId="18" xfId="0" applyFont="1" applyFill="1" applyBorder="1"/>
    <xf numFmtId="0" fontId="26" fillId="33" borderId="23" xfId="0" applyFont="1" applyFill="1" applyBorder="1" applyAlignment="1">
      <alignment horizontal="center" vertical="center"/>
    </xf>
    <xf numFmtId="0" fontId="44" fillId="23" borderId="19" xfId="0" applyFont="1" applyFill="1" applyBorder="1" applyAlignment="1" applyProtection="1">
      <alignment horizontal="center" vertical="center"/>
      <protection locked="0"/>
    </xf>
    <xf numFmtId="0" fontId="44" fillId="23" borderId="13" xfId="0" applyFont="1" applyFill="1" applyBorder="1" applyAlignment="1" applyProtection="1">
      <alignment horizontal="center" vertical="center"/>
      <protection locked="0"/>
    </xf>
    <xf numFmtId="0" fontId="44" fillId="27" borderId="19" xfId="0" applyFont="1" applyFill="1" applyBorder="1" applyAlignment="1" applyProtection="1">
      <alignment horizontal="center" vertical="center"/>
      <protection locked="0"/>
    </xf>
    <xf numFmtId="0" fontId="44" fillId="29" borderId="19" xfId="0" applyFont="1" applyFill="1" applyBorder="1" applyAlignment="1" applyProtection="1">
      <alignment horizontal="center" vertical="center"/>
      <protection locked="0"/>
    </xf>
    <xf numFmtId="0" fontId="44" fillId="27" borderId="13" xfId="0" applyFont="1" applyFill="1" applyBorder="1" applyAlignment="1" applyProtection="1">
      <alignment horizontal="center" vertical="center"/>
      <protection locked="0"/>
    </xf>
    <xf numFmtId="0" fontId="44" fillId="29" borderId="13" xfId="0" applyFont="1" applyFill="1" applyBorder="1" applyAlignment="1" applyProtection="1">
      <alignment horizontal="center" vertical="center"/>
      <protection locked="0"/>
    </xf>
    <xf numFmtId="0" fontId="44" fillId="31" borderId="19" xfId="0" applyFont="1" applyFill="1" applyBorder="1" applyAlignment="1" applyProtection="1">
      <alignment horizontal="center" vertical="center"/>
      <protection locked="0"/>
    </xf>
    <xf numFmtId="0" fontId="44" fillId="31" borderId="13" xfId="0" applyFont="1" applyFill="1" applyBorder="1" applyAlignment="1" applyProtection="1">
      <alignment horizontal="center" vertical="center"/>
      <protection locked="0"/>
    </xf>
    <xf numFmtId="0" fontId="19" fillId="34" borderId="22" xfId="0" applyFont="1" applyFill="1" applyBorder="1" applyAlignment="1">
      <alignment horizontal="center"/>
    </xf>
    <xf numFmtId="49" fontId="19" fillId="34" borderId="13" xfId="0" applyNumberFormat="1" applyFont="1" applyFill="1" applyBorder="1" applyAlignment="1">
      <alignment horizontal="center"/>
    </xf>
    <xf numFmtId="0" fontId="19" fillId="34" borderId="13" xfId="0" applyFont="1" applyFill="1" applyBorder="1" applyAlignment="1">
      <alignment horizontal="center"/>
    </xf>
    <xf numFmtId="0" fontId="20" fillId="34" borderId="13" xfId="0" applyFont="1" applyFill="1" applyBorder="1"/>
    <xf numFmtId="0" fontId="2" fillId="34" borderId="13" xfId="0" applyFont="1" applyFill="1" applyBorder="1"/>
    <xf numFmtId="166" fontId="21" fillId="34" borderId="13" xfId="0" applyNumberFormat="1" applyFont="1" applyFill="1" applyBorder="1" applyAlignment="1">
      <alignment horizontal="right"/>
    </xf>
    <xf numFmtId="0" fontId="19" fillId="35" borderId="22" xfId="0" applyFont="1" applyFill="1" applyBorder="1" applyAlignment="1">
      <alignment horizontal="center"/>
    </xf>
    <xf numFmtId="49" fontId="19" fillId="35" borderId="13" xfId="0" applyNumberFormat="1" applyFont="1" applyFill="1" applyBorder="1" applyAlignment="1">
      <alignment horizontal="center"/>
    </xf>
    <xf numFmtId="0" fontId="20" fillId="35" borderId="13" xfId="0" applyFont="1" applyFill="1" applyBorder="1"/>
    <xf numFmtId="167" fontId="19" fillId="35" borderId="13" xfId="0" applyNumberFormat="1" applyFont="1" applyFill="1" applyBorder="1" applyAlignment="1">
      <alignment horizontal="center"/>
    </xf>
    <xf numFmtId="0" fontId="19" fillId="35" borderId="13" xfId="0" applyFont="1" applyFill="1" applyBorder="1" applyAlignment="1">
      <alignment horizontal="center"/>
    </xf>
    <xf numFmtId="166" fontId="20" fillId="35" borderId="13" xfId="0" applyNumberFormat="1" applyFont="1" applyFill="1" applyBorder="1"/>
    <xf numFmtId="0" fontId="2" fillId="35" borderId="13" xfId="0" applyFont="1" applyFill="1" applyBorder="1"/>
    <xf numFmtId="166" fontId="21" fillId="35" borderId="13" xfId="0" applyNumberFormat="1" applyFont="1" applyFill="1" applyBorder="1" applyAlignment="1">
      <alignment horizontal="right"/>
    </xf>
    <xf numFmtId="0" fontId="19" fillId="0" borderId="18" xfId="0" applyFont="1" applyBorder="1" applyAlignment="1">
      <alignment horizontal="center"/>
    </xf>
    <xf numFmtId="167" fontId="19" fillId="0" borderId="18" xfId="0" applyNumberFormat="1" applyFont="1" applyBorder="1" applyAlignment="1">
      <alignment horizontal="center"/>
    </xf>
    <xf numFmtId="166" fontId="20" fillId="0" borderId="18" xfId="0" applyNumberFormat="1" applyFont="1" applyBorder="1"/>
    <xf numFmtId="0" fontId="2" fillId="0" borderId="18" xfId="0" applyFont="1" applyBorder="1"/>
    <xf numFmtId="166" fontId="21" fillId="0" borderId="18" xfId="0" applyNumberFormat="1" applyFont="1" applyBorder="1" applyAlignment="1">
      <alignment horizontal="right"/>
    </xf>
    <xf numFmtId="0" fontId="37" fillId="0" borderId="34" xfId="0" applyFont="1" applyBorder="1"/>
    <xf numFmtId="0" fontId="19" fillId="37" borderId="22" xfId="0" applyFont="1" applyFill="1" applyBorder="1" applyAlignment="1">
      <alignment horizontal="center"/>
    </xf>
    <xf numFmtId="49" fontId="19" fillId="37" borderId="13" xfId="0" applyNumberFormat="1" applyFont="1" applyFill="1" applyBorder="1" applyAlignment="1">
      <alignment horizontal="center"/>
    </xf>
    <xf numFmtId="0" fontId="19" fillId="37" borderId="18" xfId="0" applyFont="1" applyFill="1" applyBorder="1" applyAlignment="1">
      <alignment horizontal="center"/>
    </xf>
    <xf numFmtId="167" fontId="19" fillId="37" borderId="18" xfId="0" applyNumberFormat="1" applyFont="1" applyFill="1" applyBorder="1" applyAlignment="1">
      <alignment horizontal="center"/>
    </xf>
    <xf numFmtId="166" fontId="20" fillId="37" borderId="18" xfId="0" applyNumberFormat="1" applyFont="1" applyFill="1" applyBorder="1"/>
    <xf numFmtId="0" fontId="2" fillId="37" borderId="18" xfId="0" applyFont="1" applyFill="1" applyBorder="1"/>
    <xf numFmtId="166" fontId="21" fillId="37" borderId="18" xfId="0" applyNumberFormat="1" applyFont="1" applyFill="1" applyBorder="1" applyAlignment="1">
      <alignment horizontal="right"/>
    </xf>
    <xf numFmtId="0" fontId="41" fillId="38" borderId="40" xfId="1" applyFont="1" applyFill="1" applyBorder="1" applyAlignment="1">
      <alignment horizontal="center" vertical="top" wrapText="1"/>
    </xf>
    <xf numFmtId="0" fontId="18" fillId="39" borderId="18" xfId="0" applyFont="1" applyFill="1" applyBorder="1"/>
    <xf numFmtId="0" fontId="23" fillId="39" borderId="19" xfId="0" applyFont="1" applyFill="1" applyBorder="1" applyAlignment="1" applyProtection="1">
      <alignment horizontal="center"/>
      <protection locked="0"/>
    </xf>
    <xf numFmtId="0" fontId="23" fillId="39" borderId="13" xfId="0" applyFont="1" applyFill="1" applyBorder="1" applyAlignment="1" applyProtection="1">
      <alignment horizontal="center"/>
      <protection locked="0"/>
    </xf>
    <xf numFmtId="0" fontId="27" fillId="39" borderId="13" xfId="0" applyFont="1" applyFill="1" applyBorder="1"/>
    <xf numFmtId="0" fontId="3" fillId="0" borderId="0" xfId="0" applyFont="1" applyAlignment="1">
      <alignment horizontal="right"/>
    </xf>
    <xf numFmtId="49" fontId="28" fillId="3" borderId="26" xfId="0" applyNumberFormat="1" applyFont="1" applyFill="1" applyBorder="1" applyAlignment="1">
      <alignment vertical="center"/>
    </xf>
    <xf numFmtId="0" fontId="19" fillId="36" borderId="42" xfId="0" applyFont="1" applyFill="1" applyBorder="1" applyAlignment="1">
      <alignment horizontal="center"/>
    </xf>
    <xf numFmtId="49" fontId="19" fillId="36" borderId="15" xfId="0" applyNumberFormat="1" applyFont="1" applyFill="1" applyBorder="1" applyAlignment="1">
      <alignment horizontal="center"/>
    </xf>
    <xf numFmtId="0" fontId="23" fillId="6" borderId="15" xfId="0" applyFont="1" applyFill="1" applyBorder="1" applyAlignment="1" applyProtection="1">
      <alignment horizontal="center" vertical="center"/>
      <protection locked="0"/>
    </xf>
    <xf numFmtId="0" fontId="19" fillId="37" borderId="45" xfId="0" applyFont="1" applyFill="1" applyBorder="1" applyAlignment="1">
      <alignment horizontal="center"/>
    </xf>
    <xf numFmtId="49" fontId="19" fillId="37" borderId="45" xfId="0" applyNumberFormat="1" applyFont="1" applyFill="1" applyBorder="1" applyAlignment="1">
      <alignment horizontal="center"/>
    </xf>
    <xf numFmtId="0" fontId="19" fillId="36" borderId="15" xfId="0" applyFont="1" applyFill="1" applyBorder="1" applyAlignment="1">
      <alignment horizontal="center"/>
    </xf>
    <xf numFmtId="167" fontId="19" fillId="36" borderId="15" xfId="0" applyNumberFormat="1" applyFont="1" applyFill="1" applyBorder="1" applyAlignment="1">
      <alignment horizontal="center"/>
    </xf>
    <xf numFmtId="167" fontId="19" fillId="37" borderId="45" xfId="0" applyNumberFormat="1" applyFont="1" applyFill="1" applyBorder="1" applyAlignment="1">
      <alignment horizontal="center"/>
    </xf>
    <xf numFmtId="166" fontId="20" fillId="36" borderId="15" xfId="0" applyNumberFormat="1" applyFont="1" applyFill="1" applyBorder="1"/>
    <xf numFmtId="166" fontId="20" fillId="37" borderId="45" xfId="0" applyNumberFormat="1" applyFont="1" applyFill="1" applyBorder="1"/>
    <xf numFmtId="0" fontId="2" fillId="36" borderId="15" xfId="0" applyFont="1" applyFill="1" applyBorder="1"/>
    <xf numFmtId="0" fontId="2" fillId="37" borderId="45" xfId="0" applyFont="1" applyFill="1" applyBorder="1"/>
    <xf numFmtId="166" fontId="21" fillId="36" borderId="15" xfId="0" applyNumberFormat="1" applyFont="1" applyFill="1" applyBorder="1" applyAlignment="1">
      <alignment horizontal="right"/>
    </xf>
    <xf numFmtId="166" fontId="21" fillId="37" borderId="45" xfId="0" applyNumberFormat="1" applyFont="1" applyFill="1" applyBorder="1" applyAlignment="1">
      <alignment horizontal="right"/>
    </xf>
    <xf numFmtId="166" fontId="2" fillId="0" borderId="3" xfId="0" applyNumberFormat="1" applyFont="1" applyBorder="1"/>
    <xf numFmtId="0" fontId="19" fillId="37" borderId="49" xfId="0" applyFont="1" applyFill="1" applyBorder="1" applyAlignment="1">
      <alignment horizontal="center"/>
    </xf>
    <xf numFmtId="0" fontId="2" fillId="0" borderId="50" xfId="0" applyFont="1" applyBorder="1"/>
    <xf numFmtId="0" fontId="0" fillId="0" borderId="51" xfId="0" applyBorder="1"/>
    <xf numFmtId="0" fontId="0" fillId="0" borderId="25" xfId="0" applyBorder="1"/>
    <xf numFmtId="0" fontId="19" fillId="0" borderId="22" xfId="0" applyFont="1" applyBorder="1" applyAlignment="1">
      <alignment horizontal="center"/>
    </xf>
    <xf numFmtId="49" fontId="19" fillId="0" borderId="13" xfId="0" applyNumberFormat="1" applyFont="1" applyBorder="1" applyAlignment="1">
      <alignment horizontal="center"/>
    </xf>
    <xf numFmtId="0" fontId="19" fillId="37" borderId="43" xfId="0" applyFont="1" applyFill="1" applyBorder="1" applyAlignment="1">
      <alignment horizontal="center"/>
    </xf>
    <xf numFmtId="49" fontId="19" fillId="37" borderId="18" xfId="0" applyNumberFormat="1" applyFont="1" applyFill="1" applyBorder="1" applyAlignment="1">
      <alignment horizontal="center"/>
    </xf>
    <xf numFmtId="0" fontId="3" fillId="0" borderId="0" xfId="0" applyFont="1"/>
    <xf numFmtId="0" fontId="9" fillId="0" borderId="0" xfId="0" applyFont="1" applyAlignment="1">
      <alignment horizontal="right" vertical="center"/>
    </xf>
    <xf numFmtId="49" fontId="2" fillId="0" borderId="11" xfId="0" applyNumberFormat="1" applyFont="1" applyBorder="1" applyAlignment="1">
      <alignment vertical="center"/>
    </xf>
    <xf numFmtId="49" fontId="4" fillId="0" borderId="4" xfId="0" applyNumberFormat="1" applyFont="1" applyBorder="1" applyAlignment="1">
      <alignment horizontal="right" vertical="center"/>
    </xf>
    <xf numFmtId="0" fontId="17" fillId="40" borderId="18" xfId="0" applyFont="1" applyFill="1" applyBorder="1"/>
    <xf numFmtId="0" fontId="23" fillId="40" borderId="19" xfId="0" applyFont="1" applyFill="1" applyBorder="1" applyAlignment="1" applyProtection="1">
      <alignment horizontal="center" vertical="center"/>
      <protection locked="0"/>
    </xf>
    <xf numFmtId="0" fontId="23" fillId="40" borderId="13" xfId="0" applyFont="1" applyFill="1" applyBorder="1" applyAlignment="1" applyProtection="1">
      <alignment horizontal="center" vertical="center"/>
      <protection locked="0"/>
    </xf>
    <xf numFmtId="0" fontId="26" fillId="40" borderId="13" xfId="0" applyFont="1" applyFill="1" applyBorder="1" applyAlignment="1">
      <alignment horizontal="center" vertical="center"/>
    </xf>
    <xf numFmtId="49" fontId="15" fillId="7" borderId="13" xfId="0" applyNumberFormat="1" applyFont="1" applyFill="1" applyBorder="1" applyAlignment="1">
      <alignment horizontal="center" vertical="top" wrapText="1"/>
    </xf>
    <xf numFmtId="0" fontId="17" fillId="43" borderId="18" xfId="0" applyFont="1" applyFill="1" applyBorder="1"/>
    <xf numFmtId="0" fontId="23" fillId="43" borderId="19" xfId="0" applyFont="1" applyFill="1" applyBorder="1" applyAlignment="1" applyProtection="1">
      <alignment horizontal="center" vertical="center"/>
      <protection locked="0"/>
    </xf>
    <xf numFmtId="0" fontId="23" fillId="43" borderId="13" xfId="0" applyFont="1" applyFill="1" applyBorder="1" applyAlignment="1" applyProtection="1">
      <alignment horizontal="center" vertical="center"/>
      <protection locked="0"/>
    </xf>
    <xf numFmtId="0" fontId="23" fillId="43" borderId="15" xfId="0" applyFont="1" applyFill="1" applyBorder="1" applyAlignment="1" applyProtection="1">
      <alignment horizontal="center" vertical="center"/>
      <protection locked="0"/>
    </xf>
    <xf numFmtId="0" fontId="26" fillId="43" borderId="13" xfId="0" applyFont="1" applyFill="1" applyBorder="1" applyAlignment="1">
      <alignment horizontal="center" vertical="center"/>
    </xf>
    <xf numFmtId="0" fontId="30" fillId="42" borderId="29" xfId="0" applyFont="1" applyFill="1" applyBorder="1" applyAlignment="1">
      <alignment horizontal="center" vertical="center"/>
    </xf>
    <xf numFmtId="49" fontId="15" fillId="43" borderId="13" xfId="0" applyNumberFormat="1" applyFont="1" applyFill="1" applyBorder="1" applyAlignment="1">
      <alignment horizontal="center" vertical="top" wrapText="1"/>
    </xf>
    <xf numFmtId="49" fontId="15" fillId="9" borderId="53" xfId="0" applyNumberFormat="1" applyFont="1" applyFill="1" applyBorder="1" applyAlignment="1">
      <alignment horizontal="center" vertical="top" wrapText="1"/>
    </xf>
    <xf numFmtId="0" fontId="30" fillId="9" borderId="52" xfId="0" applyFont="1" applyFill="1" applyBorder="1" applyAlignment="1">
      <alignment horizontal="center" vertical="center" wrapText="1"/>
    </xf>
    <xf numFmtId="49" fontId="15" fillId="44" borderId="1" xfId="0" applyNumberFormat="1" applyFont="1" applyFill="1" applyBorder="1" applyAlignment="1">
      <alignment horizontal="center" vertical="top" wrapText="1"/>
    </xf>
    <xf numFmtId="0" fontId="17" fillId="44" borderId="6" xfId="0" applyFont="1" applyFill="1" applyBorder="1"/>
    <xf numFmtId="0" fontId="23" fillId="44" borderId="20" xfId="0" applyFont="1" applyFill="1" applyBorder="1" applyAlignment="1" applyProtection="1">
      <alignment horizontal="center" vertical="center"/>
      <protection locked="0"/>
    </xf>
    <xf numFmtId="0" fontId="23" fillId="44" borderId="1" xfId="0" applyFont="1" applyFill="1" applyBorder="1" applyAlignment="1" applyProtection="1">
      <alignment horizontal="center" vertical="center"/>
      <protection locked="0"/>
    </xf>
    <xf numFmtId="0" fontId="26" fillId="44" borderId="1" xfId="0" applyFont="1" applyFill="1" applyBorder="1" applyAlignment="1">
      <alignment horizontal="center" vertical="center"/>
    </xf>
    <xf numFmtId="0" fontId="30" fillId="44" borderId="38" xfId="0" applyFont="1" applyFill="1" applyBorder="1" applyAlignment="1">
      <alignment horizontal="center" vertical="center" wrapText="1"/>
    </xf>
    <xf numFmtId="0" fontId="30" fillId="41" borderId="29" xfId="0" applyFont="1" applyFill="1" applyBorder="1" applyAlignment="1">
      <alignment horizontal="center" vertical="center" wrapText="1"/>
    </xf>
    <xf numFmtId="49" fontId="15" fillId="41" borderId="13" xfId="0" applyNumberFormat="1" applyFont="1" applyFill="1" applyBorder="1" applyAlignment="1">
      <alignment horizontal="center" vertical="top" wrapText="1"/>
    </xf>
    <xf numFmtId="0" fontId="43" fillId="20" borderId="39" xfId="1" applyFont="1" applyFill="1" applyBorder="1" applyAlignment="1">
      <alignment horizontal="center" vertical="top" wrapText="1"/>
    </xf>
    <xf numFmtId="0" fontId="43" fillId="32" borderId="40" xfId="1" applyFont="1" applyFill="1" applyBorder="1" applyAlignment="1">
      <alignment horizontal="center" vertical="top" wrapText="1"/>
    </xf>
    <xf numFmtId="0" fontId="23" fillId="33" borderId="21" xfId="0" applyFont="1" applyFill="1" applyBorder="1" applyAlignment="1" applyProtection="1">
      <alignment horizontal="center" vertical="center"/>
      <protection locked="0"/>
    </xf>
    <xf numFmtId="0" fontId="23" fillId="33" borderId="23" xfId="0" applyFont="1" applyFill="1" applyBorder="1" applyAlignment="1" applyProtection="1">
      <alignment horizontal="center" vertical="center"/>
      <protection locked="0"/>
    </xf>
    <xf numFmtId="0" fontId="43" fillId="45" borderId="40" xfId="1" applyFont="1" applyFill="1" applyBorder="1" applyAlignment="1">
      <alignment horizontal="center" vertical="top" wrapText="1"/>
    </xf>
    <xf numFmtId="0" fontId="17" fillId="46" borderId="18" xfId="0" applyFont="1" applyFill="1" applyBorder="1"/>
    <xf numFmtId="0" fontId="23" fillId="46" borderId="20" xfId="0" applyFont="1" applyFill="1" applyBorder="1" applyAlignment="1" applyProtection="1">
      <alignment horizontal="center" vertical="center"/>
      <protection locked="0"/>
    </xf>
    <xf numFmtId="0" fontId="23" fillId="46" borderId="1" xfId="0" applyFont="1" applyFill="1" applyBorder="1" applyAlignment="1" applyProtection="1">
      <alignment horizontal="center" vertical="center"/>
      <protection locked="0"/>
    </xf>
    <xf numFmtId="0" fontId="26" fillId="46" borderId="1" xfId="0" applyFont="1" applyFill="1" applyBorder="1" applyAlignment="1">
      <alignment horizontal="center" vertical="center"/>
    </xf>
    <xf numFmtId="0" fontId="43" fillId="47" borderId="40" xfId="1" applyFont="1" applyFill="1" applyBorder="1" applyAlignment="1">
      <alignment horizontal="center" vertical="top" wrapText="1"/>
    </xf>
    <xf numFmtId="0" fontId="17" fillId="48" borderId="18" xfId="0" applyFont="1" applyFill="1" applyBorder="1"/>
    <xf numFmtId="0" fontId="23" fillId="48" borderId="21" xfId="0" applyFont="1" applyFill="1" applyBorder="1" applyAlignment="1" applyProtection="1">
      <alignment horizontal="center" vertical="center"/>
      <protection locked="0"/>
    </xf>
    <xf numFmtId="0" fontId="23" fillId="48" borderId="23" xfId="0" applyFont="1" applyFill="1" applyBorder="1" applyAlignment="1" applyProtection="1">
      <alignment horizontal="center" vertical="center"/>
      <protection locked="0"/>
    </xf>
    <xf numFmtId="0" fontId="26" fillId="48" borderId="23" xfId="0" applyFont="1" applyFill="1" applyBorder="1" applyAlignment="1">
      <alignment horizontal="center" vertical="center"/>
    </xf>
    <xf numFmtId="0" fontId="43" fillId="49" borderId="40" xfId="1" applyFont="1" applyFill="1" applyBorder="1" applyAlignment="1">
      <alignment horizontal="center" vertical="top" wrapText="1"/>
    </xf>
    <xf numFmtId="0" fontId="17" fillId="50" borderId="18" xfId="0" applyFont="1" applyFill="1" applyBorder="1"/>
    <xf numFmtId="0" fontId="23" fillId="50" borderId="19" xfId="0" applyFont="1" applyFill="1" applyBorder="1" applyAlignment="1" applyProtection="1">
      <alignment horizontal="center" vertical="center"/>
      <protection locked="0"/>
    </xf>
    <xf numFmtId="0" fontId="23" fillId="50" borderId="13" xfId="0" applyFont="1" applyFill="1" applyBorder="1" applyAlignment="1" applyProtection="1">
      <alignment horizontal="center" vertical="center"/>
      <protection locked="0"/>
    </xf>
    <xf numFmtId="0" fontId="26" fillId="50" borderId="13" xfId="0" applyFont="1" applyFill="1" applyBorder="1" applyAlignment="1">
      <alignment horizontal="center" vertical="center"/>
    </xf>
    <xf numFmtId="0" fontId="19" fillId="36" borderId="56" xfId="0" applyFont="1" applyFill="1" applyBorder="1" applyAlignment="1">
      <alignment horizontal="center"/>
    </xf>
    <xf numFmtId="167" fontId="19" fillId="36" borderId="56" xfId="0" applyNumberFormat="1" applyFont="1" applyFill="1" applyBorder="1" applyAlignment="1">
      <alignment horizontal="center"/>
    </xf>
    <xf numFmtId="166" fontId="20" fillId="36" borderId="56" xfId="0" applyNumberFormat="1" applyFont="1" applyFill="1" applyBorder="1"/>
    <xf numFmtId="0" fontId="2" fillId="36" borderId="56" xfId="0" applyFont="1" applyFill="1" applyBorder="1"/>
    <xf numFmtId="166" fontId="21" fillId="36" borderId="56" xfId="0" applyNumberFormat="1" applyFont="1" applyFill="1" applyBorder="1" applyAlignment="1">
      <alignment horizontal="right"/>
    </xf>
    <xf numFmtId="0" fontId="19" fillId="51" borderId="22" xfId="0" applyFont="1" applyFill="1" applyBorder="1" applyAlignment="1">
      <alignment horizontal="center"/>
    </xf>
    <xf numFmtId="49" fontId="19" fillId="51" borderId="13" xfId="0" applyNumberFormat="1" applyFont="1" applyFill="1" applyBorder="1" applyAlignment="1">
      <alignment horizontal="center"/>
    </xf>
    <xf numFmtId="0" fontId="19" fillId="51" borderId="18" xfId="0" applyFont="1" applyFill="1" applyBorder="1" applyAlignment="1">
      <alignment horizontal="center"/>
    </xf>
    <xf numFmtId="167" fontId="19" fillId="51" borderId="18" xfId="0" applyNumberFormat="1" applyFont="1" applyFill="1" applyBorder="1" applyAlignment="1">
      <alignment horizontal="center"/>
    </xf>
    <xf numFmtId="166" fontId="20" fillId="51" borderId="18" xfId="0" applyNumberFormat="1" applyFont="1" applyFill="1" applyBorder="1"/>
    <xf numFmtId="0" fontId="2" fillId="51" borderId="18" xfId="0" applyFont="1" applyFill="1" applyBorder="1"/>
    <xf numFmtId="166" fontId="21" fillId="51" borderId="18" xfId="0" applyNumberFormat="1" applyFont="1" applyFill="1" applyBorder="1" applyAlignment="1">
      <alignment horizontal="right"/>
    </xf>
    <xf numFmtId="0" fontId="23" fillId="4" borderId="15" xfId="0" applyFont="1" applyFill="1" applyBorder="1" applyAlignment="1" applyProtection="1">
      <alignment horizontal="center" vertical="center"/>
      <protection locked="0"/>
    </xf>
    <xf numFmtId="0" fontId="23" fillId="5" borderId="15" xfId="0" applyFont="1" applyFill="1" applyBorder="1" applyAlignment="1" applyProtection="1">
      <alignment horizontal="center" vertical="center"/>
      <protection locked="0"/>
    </xf>
    <xf numFmtId="0" fontId="23" fillId="7" borderId="15" xfId="0" applyFont="1" applyFill="1" applyBorder="1" applyAlignment="1" applyProtection="1">
      <alignment horizontal="center" vertical="center"/>
      <protection locked="0"/>
    </xf>
    <xf numFmtId="0" fontId="23" fillId="40" borderId="15" xfId="0" applyFont="1" applyFill="1" applyBorder="1" applyAlignment="1" applyProtection="1">
      <alignment horizontal="center" vertical="center"/>
      <protection locked="0"/>
    </xf>
    <xf numFmtId="0" fontId="24" fillId="8" borderId="15" xfId="0" applyFont="1" applyFill="1" applyBorder="1" applyAlignment="1" applyProtection="1">
      <alignment horizontal="center" vertical="center"/>
      <protection locked="0"/>
    </xf>
    <xf numFmtId="0" fontId="23" fillId="12" borderId="15" xfId="0" applyFont="1" applyFill="1" applyBorder="1" applyAlignment="1" applyProtection="1">
      <alignment horizontal="center" vertical="center"/>
      <protection locked="0"/>
    </xf>
    <xf numFmtId="0" fontId="23" fillId="44" borderId="24" xfId="0" applyFont="1" applyFill="1" applyBorder="1" applyAlignment="1" applyProtection="1">
      <alignment horizontal="center" vertical="center"/>
      <protection locked="0"/>
    </xf>
    <xf numFmtId="0" fontId="24" fillId="10" borderId="15" xfId="0" applyFont="1" applyFill="1" applyBorder="1" applyAlignment="1" applyProtection="1">
      <alignment horizontal="center" vertical="center"/>
      <protection locked="0"/>
    </xf>
    <xf numFmtId="0" fontId="24" fillId="0" borderId="15" xfId="0" applyFont="1" applyBorder="1" applyAlignment="1" applyProtection="1">
      <alignment horizontal="center" vertical="center"/>
      <protection locked="0"/>
    </xf>
    <xf numFmtId="0" fontId="23" fillId="13" borderId="58" xfId="0" applyFont="1" applyFill="1" applyBorder="1" applyAlignment="1" applyProtection="1">
      <alignment horizontal="center" vertical="center"/>
      <protection locked="0"/>
    </xf>
    <xf numFmtId="0" fontId="19" fillId="52" borderId="22" xfId="0" applyFont="1" applyFill="1" applyBorder="1" applyAlignment="1">
      <alignment horizontal="center"/>
    </xf>
    <xf numFmtId="49" fontId="19" fillId="52" borderId="13" xfId="0" applyNumberFormat="1" applyFont="1" applyFill="1" applyBorder="1" applyAlignment="1">
      <alignment horizontal="center"/>
    </xf>
    <xf numFmtId="0" fontId="20" fillId="52" borderId="13" xfId="0" applyFont="1" applyFill="1" applyBorder="1"/>
    <xf numFmtId="167" fontId="20" fillId="52" borderId="13" xfId="0" applyNumberFormat="1" applyFont="1" applyFill="1" applyBorder="1"/>
    <xf numFmtId="0" fontId="19" fillId="52" borderId="13" xfId="0" applyFont="1" applyFill="1" applyBorder="1" applyAlignment="1">
      <alignment horizontal="center"/>
    </xf>
    <xf numFmtId="166" fontId="20" fillId="52" borderId="13" xfId="0" applyNumberFormat="1" applyFont="1" applyFill="1" applyBorder="1"/>
    <xf numFmtId="0" fontId="2" fillId="52" borderId="13" xfId="0" applyFont="1" applyFill="1" applyBorder="1"/>
    <xf numFmtId="166" fontId="21" fillId="52" borderId="13" xfId="0" applyNumberFormat="1" applyFont="1" applyFill="1" applyBorder="1" applyAlignment="1">
      <alignment horizontal="right"/>
    </xf>
    <xf numFmtId="0" fontId="19" fillId="53" borderId="49" xfId="0" applyFont="1" applyFill="1" applyBorder="1" applyAlignment="1">
      <alignment horizontal="center"/>
    </xf>
    <xf numFmtId="49" fontId="19" fillId="53" borderId="45" xfId="0" applyNumberFormat="1" applyFont="1" applyFill="1" applyBorder="1" applyAlignment="1">
      <alignment horizontal="center"/>
    </xf>
    <xf numFmtId="0" fontId="19" fillId="53" borderId="45" xfId="0" applyFont="1" applyFill="1" applyBorder="1" applyAlignment="1">
      <alignment horizontal="center"/>
    </xf>
    <xf numFmtId="167" fontId="19" fillId="53" borderId="45" xfId="0" applyNumberFormat="1" applyFont="1" applyFill="1" applyBorder="1" applyAlignment="1">
      <alignment horizontal="center"/>
    </xf>
    <xf numFmtId="166" fontId="20" fillId="53" borderId="45" xfId="0" applyNumberFormat="1" applyFont="1" applyFill="1" applyBorder="1"/>
    <xf numFmtId="0" fontId="2" fillId="53" borderId="45" xfId="0" applyFont="1" applyFill="1" applyBorder="1"/>
    <xf numFmtId="166" fontId="21" fillId="53" borderId="45" xfId="0" applyNumberFormat="1" applyFont="1" applyFill="1" applyBorder="1" applyAlignment="1">
      <alignment horizontal="right"/>
    </xf>
    <xf numFmtId="0" fontId="19" fillId="54" borderId="49" xfId="0" applyFont="1" applyFill="1" applyBorder="1" applyAlignment="1">
      <alignment horizontal="center"/>
    </xf>
    <xf numFmtId="49" fontId="19" fillId="54" borderId="45" xfId="0" applyNumberFormat="1" applyFont="1" applyFill="1" applyBorder="1" applyAlignment="1">
      <alignment horizontal="center"/>
    </xf>
    <xf numFmtId="0" fontId="19" fillId="54" borderId="45" xfId="0" applyFont="1" applyFill="1" applyBorder="1" applyAlignment="1">
      <alignment horizontal="center"/>
    </xf>
    <xf numFmtId="167" fontId="19" fillId="54" borderId="45" xfId="0" applyNumberFormat="1" applyFont="1" applyFill="1" applyBorder="1" applyAlignment="1">
      <alignment horizontal="center"/>
    </xf>
    <xf numFmtId="166" fontId="20" fillId="54" borderId="45" xfId="0" applyNumberFormat="1" applyFont="1" applyFill="1" applyBorder="1"/>
    <xf numFmtId="0" fontId="2" fillId="54" borderId="45" xfId="0" applyFont="1" applyFill="1" applyBorder="1"/>
    <xf numFmtId="166" fontId="21" fillId="54" borderId="45" xfId="0" applyNumberFormat="1" applyFont="1" applyFill="1" applyBorder="1" applyAlignment="1">
      <alignment horizontal="right"/>
    </xf>
    <xf numFmtId="0" fontId="19" fillId="55" borderId="49" xfId="0" applyFont="1" applyFill="1" applyBorder="1" applyAlignment="1">
      <alignment horizontal="center"/>
    </xf>
    <xf numFmtId="49" fontId="19" fillId="55" borderId="45" xfId="0" applyNumberFormat="1" applyFont="1" applyFill="1" applyBorder="1" applyAlignment="1">
      <alignment horizontal="center"/>
    </xf>
    <xf numFmtId="0" fontId="19" fillId="55" borderId="45" xfId="0" applyFont="1" applyFill="1" applyBorder="1" applyAlignment="1">
      <alignment horizontal="center"/>
    </xf>
    <xf numFmtId="167" fontId="19" fillId="55" borderId="45" xfId="0" applyNumberFormat="1" applyFont="1" applyFill="1" applyBorder="1" applyAlignment="1">
      <alignment horizontal="center"/>
    </xf>
    <xf numFmtId="166" fontId="20" fillId="55" borderId="45" xfId="0" applyNumberFormat="1" applyFont="1" applyFill="1" applyBorder="1"/>
    <xf numFmtId="0" fontId="2" fillId="55" borderId="45" xfId="0" applyFont="1" applyFill="1" applyBorder="1"/>
    <xf numFmtId="166" fontId="21" fillId="55" borderId="45" xfId="0" applyNumberFormat="1" applyFont="1" applyFill="1" applyBorder="1" applyAlignment="1">
      <alignment horizontal="right"/>
    </xf>
    <xf numFmtId="0" fontId="17" fillId="0" borderId="32" xfId="0" applyFont="1" applyBorder="1"/>
    <xf numFmtId="0" fontId="18" fillId="9" borderId="54" xfId="0" applyFont="1" applyFill="1" applyBorder="1" applyAlignment="1">
      <alignment horizontal="center"/>
    </xf>
    <xf numFmtId="0" fontId="23" fillId="9" borderId="55" xfId="0" applyFont="1" applyFill="1" applyBorder="1" applyAlignment="1" applyProtection="1">
      <alignment horizontal="center" vertical="center"/>
      <protection locked="0"/>
    </xf>
    <xf numFmtId="0" fontId="23" fillId="9" borderId="57" xfId="0" applyFont="1" applyFill="1" applyBorder="1" applyAlignment="1" applyProtection="1">
      <alignment horizontal="center" vertical="center"/>
      <protection locked="0"/>
    </xf>
    <xf numFmtId="0" fontId="23" fillId="9" borderId="53" xfId="0" applyFont="1" applyFill="1" applyBorder="1" applyAlignment="1" applyProtection="1">
      <alignment horizontal="center" vertical="center"/>
      <protection locked="0"/>
    </xf>
    <xf numFmtId="0" fontId="27" fillId="9" borderId="53" xfId="0" applyFont="1" applyFill="1" applyBorder="1" applyAlignment="1">
      <alignment horizontal="center" vertical="center"/>
    </xf>
    <xf numFmtId="0" fontId="18" fillId="9" borderId="54" xfId="0" applyFont="1" applyFill="1" applyBorder="1"/>
    <xf numFmtId="0" fontId="3" fillId="0" borderId="0" xfId="0" applyFont="1" applyAlignment="1">
      <alignment vertical="center" wrapText="1"/>
    </xf>
    <xf numFmtId="0" fontId="5" fillId="0" borderId="0" xfId="0" applyFont="1"/>
    <xf numFmtId="0" fontId="23" fillId="39" borderId="13" xfId="0" applyFont="1" applyFill="1" applyBorder="1" applyAlignment="1" applyProtection="1">
      <alignment horizontal="center" vertical="center"/>
      <protection locked="0"/>
    </xf>
    <xf numFmtId="0" fontId="51" fillId="0" borderId="0" xfId="0" applyFont="1"/>
    <xf numFmtId="0" fontId="0" fillId="0" borderId="11" xfId="0" applyBorder="1"/>
    <xf numFmtId="0" fontId="3" fillId="0" borderId="59" xfId="0" applyFont="1" applyBorder="1" applyAlignment="1">
      <alignment horizontal="center"/>
    </xf>
    <xf numFmtId="0" fontId="0" fillId="0" borderId="60" xfId="0" applyBorder="1"/>
    <xf numFmtId="0" fontId="19" fillId="56" borderId="22" xfId="0" applyFont="1" applyFill="1" applyBorder="1" applyAlignment="1">
      <alignment horizontal="center"/>
    </xf>
    <xf numFmtId="49" fontId="19" fillId="56" borderId="13" xfId="0" applyNumberFormat="1" applyFont="1" applyFill="1" applyBorder="1" applyAlignment="1">
      <alignment horizontal="center"/>
    </xf>
    <xf numFmtId="0" fontId="19" fillId="56" borderId="13" xfId="0" applyFont="1" applyFill="1" applyBorder="1" applyAlignment="1">
      <alignment horizontal="center"/>
    </xf>
    <xf numFmtId="167" fontId="19" fillId="56" borderId="13" xfId="0" applyNumberFormat="1" applyFont="1" applyFill="1" applyBorder="1" applyAlignment="1">
      <alignment horizontal="center"/>
    </xf>
    <xf numFmtId="166" fontId="20" fillId="56" borderId="13" xfId="0" applyNumberFormat="1" applyFont="1" applyFill="1" applyBorder="1"/>
    <xf numFmtId="0" fontId="2" fillId="56" borderId="13" xfId="0" applyFont="1" applyFill="1" applyBorder="1"/>
    <xf numFmtId="166" fontId="21" fillId="56" borderId="13" xfId="0" applyNumberFormat="1" applyFont="1" applyFill="1" applyBorder="1" applyAlignment="1">
      <alignment horizontal="right"/>
    </xf>
    <xf numFmtId="0" fontId="19" fillId="58" borderId="42" xfId="0" applyFont="1" applyFill="1" applyBorder="1" applyAlignment="1">
      <alignment horizontal="center"/>
    </xf>
    <xf numFmtId="49" fontId="19" fillId="58" borderId="15" xfId="0" applyNumberFormat="1" applyFont="1" applyFill="1" applyBorder="1" applyAlignment="1">
      <alignment horizontal="center"/>
    </xf>
    <xf numFmtId="0" fontId="19" fillId="58" borderId="15" xfId="0" applyFont="1" applyFill="1" applyBorder="1" applyAlignment="1">
      <alignment horizontal="center"/>
    </xf>
    <xf numFmtId="167" fontId="19" fillId="58" borderId="15" xfId="0" applyNumberFormat="1" applyFont="1" applyFill="1" applyBorder="1" applyAlignment="1">
      <alignment horizontal="center"/>
    </xf>
    <xf numFmtId="166" fontId="20" fillId="58" borderId="15" xfId="0" applyNumberFormat="1" applyFont="1" applyFill="1" applyBorder="1"/>
    <xf numFmtId="0" fontId="2" fillId="58" borderId="15" xfId="0" applyFont="1" applyFill="1" applyBorder="1"/>
    <xf numFmtId="166" fontId="21" fillId="58" borderId="15" xfId="0" applyNumberFormat="1" applyFont="1" applyFill="1" applyBorder="1" applyAlignment="1">
      <alignment horizontal="right"/>
    </xf>
    <xf numFmtId="0" fontId="19" fillId="0" borderId="0" xfId="0" applyFont="1" applyAlignment="1">
      <alignment horizontal="center" vertical="center"/>
    </xf>
    <xf numFmtId="166" fontId="0" fillId="0" borderId="0" xfId="0" applyNumberFormat="1" applyAlignment="1">
      <alignment horizontal="right" vertical="center"/>
    </xf>
    <xf numFmtId="0" fontId="23" fillId="0" borderId="0" xfId="0" applyFont="1" applyAlignment="1">
      <alignment horizontal="center" vertical="center"/>
    </xf>
    <xf numFmtId="0" fontId="44" fillId="0" borderId="0" xfId="0" applyFont="1" applyAlignment="1">
      <alignment horizontal="center" vertical="center"/>
    </xf>
    <xf numFmtId="0" fontId="23" fillId="0" borderId="0" xfId="0" applyFont="1" applyAlignment="1">
      <alignment horizontal="center"/>
    </xf>
    <xf numFmtId="0" fontId="3" fillId="0" borderId="62" xfId="0" applyFont="1" applyBorder="1"/>
    <xf numFmtId="0" fontId="0" fillId="0" borderId="63" xfId="0" applyBorder="1"/>
    <xf numFmtId="0" fontId="2" fillId="0" borderId="63" xfId="0" applyFont="1" applyBorder="1"/>
    <xf numFmtId="0" fontId="2" fillId="0" borderId="64" xfId="0" applyFont="1" applyBorder="1"/>
    <xf numFmtId="0" fontId="2" fillId="19" borderId="65" xfId="0" applyFont="1" applyFill="1" applyBorder="1" applyAlignment="1">
      <alignment vertical="center"/>
    </xf>
    <xf numFmtId="166" fontId="0" fillId="19" borderId="65" xfId="0" applyNumberFormat="1" applyFill="1" applyBorder="1" applyAlignment="1">
      <alignment horizontal="right" vertical="center"/>
    </xf>
    <xf numFmtId="0" fontId="2" fillId="19" borderId="65" xfId="0" applyFont="1" applyFill="1" applyBorder="1"/>
    <xf numFmtId="0" fontId="2" fillId="0" borderId="65" xfId="0" applyFont="1" applyBorder="1"/>
    <xf numFmtId="0" fontId="23" fillId="0" borderId="70" xfId="0" applyFont="1" applyBorder="1" applyAlignment="1">
      <alignment horizontal="center" vertical="center"/>
    </xf>
    <xf numFmtId="0" fontId="2" fillId="0" borderId="72" xfId="0" applyFont="1" applyBorder="1"/>
    <xf numFmtId="0" fontId="2" fillId="0" borderId="72" xfId="0" applyFont="1" applyBorder="1" applyAlignment="1">
      <alignment vertical="center"/>
    </xf>
    <xf numFmtId="0" fontId="46" fillId="0" borderId="72" xfId="0" applyFont="1" applyBorder="1" applyAlignment="1">
      <alignment horizontal="left" vertical="center"/>
    </xf>
    <xf numFmtId="0" fontId="45" fillId="0" borderId="72" xfId="0" applyFont="1" applyBorder="1" applyAlignment="1">
      <alignment horizontal="left" vertical="center"/>
    </xf>
    <xf numFmtId="0" fontId="45" fillId="0" borderId="72" xfId="0" applyFont="1" applyBorder="1" applyAlignment="1">
      <alignment horizontal="center" vertical="center"/>
    </xf>
    <xf numFmtId="0" fontId="45" fillId="0" borderId="73" xfId="0" applyFont="1" applyBorder="1" applyAlignment="1">
      <alignment horizontal="center" vertical="center"/>
    </xf>
    <xf numFmtId="0" fontId="17" fillId="0" borderId="63" xfId="0" applyFont="1" applyBorder="1"/>
    <xf numFmtId="0" fontId="54" fillId="0" borderId="0" xfId="0" applyFont="1"/>
    <xf numFmtId="0" fontId="47" fillId="0" borderId="44" xfId="0" applyFont="1" applyBorder="1" applyAlignment="1">
      <alignment horizontal="right" vertical="center"/>
    </xf>
    <xf numFmtId="0" fontId="37" fillId="0" borderId="0" xfId="0" applyFont="1" applyAlignment="1">
      <alignment wrapText="1"/>
    </xf>
    <xf numFmtId="0" fontId="37" fillId="0" borderId="72" xfId="0" applyFont="1" applyBorder="1" applyAlignment="1">
      <alignment wrapText="1"/>
    </xf>
    <xf numFmtId="0" fontId="19" fillId="14" borderId="74" xfId="0" applyFont="1" applyFill="1" applyBorder="1" applyAlignment="1">
      <alignment horizontal="center"/>
    </xf>
    <xf numFmtId="49" fontId="19" fillId="14" borderId="19" xfId="0" applyNumberFormat="1" applyFont="1" applyFill="1" applyBorder="1" applyAlignment="1">
      <alignment horizontal="center"/>
    </xf>
    <xf numFmtId="0" fontId="19" fillId="14" borderId="19" xfId="0" applyFont="1" applyFill="1" applyBorder="1" applyAlignment="1">
      <alignment horizontal="center"/>
    </xf>
    <xf numFmtId="0" fontId="20" fillId="14" borderId="19" xfId="0" applyFont="1" applyFill="1" applyBorder="1"/>
    <xf numFmtId="0" fontId="2" fillId="14" borderId="19" xfId="0" applyFont="1" applyFill="1" applyBorder="1"/>
    <xf numFmtId="166" fontId="21" fillId="14" borderId="19" xfId="0" applyNumberFormat="1" applyFont="1" applyFill="1" applyBorder="1" applyAlignment="1">
      <alignment horizontal="right"/>
    </xf>
    <xf numFmtId="3" fontId="19" fillId="3" borderId="29" xfId="0" applyNumberFormat="1" applyFont="1" applyFill="1" applyBorder="1" applyAlignment="1">
      <alignment horizontal="center" vertical="center"/>
    </xf>
    <xf numFmtId="3" fontId="28" fillId="3" borderId="29" xfId="0" applyNumberFormat="1" applyFont="1" applyFill="1" applyBorder="1" applyAlignment="1">
      <alignment horizontal="center" vertical="center"/>
    </xf>
    <xf numFmtId="0" fontId="5" fillId="0" borderId="32" xfId="0" applyFont="1" applyBorder="1"/>
    <xf numFmtId="0" fontId="5" fillId="0" borderId="5" xfId="0" applyFont="1" applyBorder="1" applyProtection="1">
      <protection locked="0"/>
    </xf>
    <xf numFmtId="0" fontId="37" fillId="22" borderId="0" xfId="0" applyFont="1" applyFill="1" applyAlignment="1">
      <alignment horizontal="center"/>
    </xf>
    <xf numFmtId="0" fontId="37" fillId="0" borderId="0" xfId="0" applyFont="1" applyAlignment="1">
      <alignment horizontal="center"/>
    </xf>
    <xf numFmtId="0" fontId="23" fillId="4" borderId="19" xfId="0" applyFont="1" applyFill="1" applyBorder="1" applyAlignment="1">
      <alignment horizontal="center" vertical="center"/>
    </xf>
    <xf numFmtId="0" fontId="23" fillId="5" borderId="19" xfId="0" applyFont="1" applyFill="1" applyBorder="1" applyAlignment="1">
      <alignment horizontal="center" vertical="center"/>
    </xf>
    <xf numFmtId="0" fontId="23" fillId="6" borderId="19" xfId="0" applyFont="1" applyFill="1" applyBorder="1" applyAlignment="1">
      <alignment horizontal="center" vertical="center"/>
    </xf>
    <xf numFmtId="0" fontId="23" fillId="43" borderId="19" xfId="0" applyFont="1" applyFill="1" applyBorder="1" applyAlignment="1">
      <alignment horizontal="center" vertical="center"/>
    </xf>
    <xf numFmtId="0" fontId="23" fillId="7" borderId="19" xfId="0" applyFont="1" applyFill="1" applyBorder="1" applyAlignment="1">
      <alignment horizontal="center" vertical="center"/>
    </xf>
    <xf numFmtId="0" fontId="23" fillId="40" borderId="19" xfId="0" applyFont="1" applyFill="1" applyBorder="1" applyAlignment="1">
      <alignment horizontal="center" vertical="center"/>
    </xf>
    <xf numFmtId="0" fontId="24" fillId="8" borderId="19" xfId="0" applyFont="1" applyFill="1" applyBorder="1" applyAlignment="1">
      <alignment horizontal="center" vertical="center"/>
    </xf>
    <xf numFmtId="0" fontId="23" fillId="12" borderId="19" xfId="0" applyFont="1" applyFill="1" applyBorder="1" applyAlignment="1">
      <alignment horizontal="center" vertical="center"/>
    </xf>
    <xf numFmtId="0" fontId="23" fillId="44" borderId="20" xfId="0" applyFont="1" applyFill="1" applyBorder="1" applyAlignment="1">
      <alignment horizontal="center" vertical="center"/>
    </xf>
    <xf numFmtId="0" fontId="23" fillId="9" borderId="55" xfId="0" applyFont="1" applyFill="1" applyBorder="1" applyAlignment="1">
      <alignment horizontal="center" vertical="center"/>
    </xf>
    <xf numFmtId="0" fontId="24" fillId="10" borderId="19" xfId="0" applyFont="1" applyFill="1" applyBorder="1" applyAlignment="1">
      <alignment horizontal="center" vertical="center"/>
    </xf>
    <xf numFmtId="0" fontId="24" fillId="0" borderId="19" xfId="0" applyFont="1" applyBorder="1" applyAlignment="1">
      <alignment horizontal="center" vertical="center"/>
    </xf>
    <xf numFmtId="0" fontId="23" fillId="13" borderId="21" xfId="0" applyFont="1" applyFill="1" applyBorder="1" applyAlignment="1">
      <alignment horizontal="center" vertical="center"/>
    </xf>
    <xf numFmtId="0" fontId="23" fillId="4" borderId="15" xfId="0" applyFont="1" applyFill="1" applyBorder="1" applyAlignment="1">
      <alignment horizontal="center" vertical="center"/>
    </xf>
    <xf numFmtId="0" fontId="23" fillId="5" borderId="15" xfId="0" applyFont="1" applyFill="1" applyBorder="1" applyAlignment="1">
      <alignment horizontal="center" vertical="center"/>
    </xf>
    <xf numFmtId="0" fontId="23" fillId="6" borderId="15" xfId="0" applyFont="1" applyFill="1" applyBorder="1" applyAlignment="1">
      <alignment horizontal="center" vertical="center"/>
    </xf>
    <xf numFmtId="0" fontId="23" fillId="43" borderId="15" xfId="0" applyFont="1" applyFill="1" applyBorder="1" applyAlignment="1">
      <alignment horizontal="center" vertical="center"/>
    </xf>
    <xf numFmtId="0" fontId="23" fillId="7" borderId="15" xfId="0" applyFont="1" applyFill="1" applyBorder="1" applyAlignment="1">
      <alignment horizontal="center" vertical="center"/>
    </xf>
    <xf numFmtId="0" fontId="23" fillId="40" borderId="15" xfId="0" applyFont="1" applyFill="1" applyBorder="1" applyAlignment="1">
      <alignment horizontal="center" vertical="center"/>
    </xf>
    <xf numFmtId="0" fontId="24" fillId="8" borderId="15" xfId="0" applyFont="1" applyFill="1" applyBorder="1" applyAlignment="1">
      <alignment horizontal="center" vertical="center"/>
    </xf>
    <xf numFmtId="0" fontId="23" fillId="12" borderId="15" xfId="0" applyFont="1" applyFill="1" applyBorder="1" applyAlignment="1">
      <alignment horizontal="center" vertical="center"/>
    </xf>
    <xf numFmtId="0" fontId="23" fillId="44" borderId="24" xfId="0" applyFont="1" applyFill="1" applyBorder="1" applyAlignment="1">
      <alignment horizontal="center" vertical="center"/>
    </xf>
    <xf numFmtId="0" fontId="23" fillId="9" borderId="57" xfId="0" applyFont="1" applyFill="1" applyBorder="1" applyAlignment="1">
      <alignment horizontal="center" vertical="center"/>
    </xf>
    <xf numFmtId="0" fontId="24" fillId="10" borderId="15" xfId="0" applyFont="1" applyFill="1" applyBorder="1" applyAlignment="1">
      <alignment horizontal="center" vertical="center"/>
    </xf>
    <xf numFmtId="0" fontId="24" fillId="0" borderId="15" xfId="0" applyFont="1" applyBorder="1" applyAlignment="1">
      <alignment horizontal="center" vertical="center"/>
    </xf>
    <xf numFmtId="0" fontId="23" fillId="13" borderId="58" xfId="0" applyFont="1" applyFill="1" applyBorder="1" applyAlignment="1">
      <alignment horizontal="center" vertical="center"/>
    </xf>
    <xf numFmtId="0" fontId="23" fillId="4" borderId="13" xfId="0" applyFont="1" applyFill="1" applyBorder="1" applyAlignment="1">
      <alignment horizontal="center" vertical="center"/>
    </xf>
    <xf numFmtId="0" fontId="23" fillId="5" borderId="13" xfId="0" applyFont="1" applyFill="1" applyBorder="1" applyAlignment="1">
      <alignment horizontal="center" vertical="center"/>
    </xf>
    <xf numFmtId="0" fontId="23" fillId="6" borderId="13" xfId="0" applyFont="1" applyFill="1" applyBorder="1" applyAlignment="1">
      <alignment horizontal="center" vertical="center"/>
    </xf>
    <xf numFmtId="0" fontId="23" fillId="43" borderId="13" xfId="0" applyFont="1" applyFill="1" applyBorder="1" applyAlignment="1">
      <alignment horizontal="center" vertical="center"/>
    </xf>
    <xf numFmtId="0" fontId="23" fillId="7" borderId="13" xfId="0" applyFont="1" applyFill="1" applyBorder="1" applyAlignment="1">
      <alignment horizontal="center" vertical="center"/>
    </xf>
    <xf numFmtId="0" fontId="23" fillId="40" borderId="13" xfId="0" applyFont="1" applyFill="1" applyBorder="1" applyAlignment="1">
      <alignment horizontal="center" vertical="center"/>
    </xf>
    <xf numFmtId="0" fontId="24" fillId="8" borderId="13" xfId="0" applyFont="1" applyFill="1" applyBorder="1" applyAlignment="1">
      <alignment horizontal="center" vertical="center"/>
    </xf>
    <xf numFmtId="0" fontId="23" fillId="12" borderId="13" xfId="0" applyFont="1" applyFill="1" applyBorder="1" applyAlignment="1">
      <alignment horizontal="center" vertical="center"/>
    </xf>
    <xf numFmtId="0" fontId="23" fillId="44" borderId="1" xfId="0" applyFont="1" applyFill="1" applyBorder="1" applyAlignment="1">
      <alignment horizontal="center" vertical="center"/>
    </xf>
    <xf numFmtId="0" fontId="23" fillId="9" borderId="53" xfId="0" applyFont="1" applyFill="1" applyBorder="1" applyAlignment="1">
      <alignment horizontal="center" vertical="center"/>
    </xf>
    <xf numFmtId="0" fontId="24" fillId="10" borderId="13" xfId="0" applyFont="1" applyFill="1" applyBorder="1" applyAlignment="1">
      <alignment horizontal="center" vertical="center"/>
    </xf>
    <xf numFmtId="0" fontId="24" fillId="0" borderId="13" xfId="0" applyFont="1" applyBorder="1" applyAlignment="1">
      <alignment horizontal="center" vertical="center"/>
    </xf>
    <xf numFmtId="0" fontId="23" fillId="13" borderId="23" xfId="0" applyFont="1" applyFill="1" applyBorder="1" applyAlignment="1">
      <alignment horizontal="center" vertical="center"/>
    </xf>
    <xf numFmtId="0" fontId="0" fillId="0" borderId="32" xfId="0" quotePrefix="1" applyBorder="1"/>
    <xf numFmtId="0" fontId="2" fillId="0" borderId="32" xfId="0" applyFont="1" applyBorder="1" applyAlignment="1">
      <alignment horizontal="right"/>
    </xf>
    <xf numFmtId="0" fontId="27" fillId="0" borderId="36" xfId="0" applyFont="1" applyBorder="1" applyAlignment="1">
      <alignment horizontal="center" vertical="center"/>
    </xf>
    <xf numFmtId="0" fontId="27" fillId="0" borderId="0" xfId="0" applyFont="1" applyAlignment="1">
      <alignment horizontal="center" vertical="center"/>
    </xf>
    <xf numFmtId="0" fontId="27" fillId="0" borderId="36" xfId="0" applyFont="1" applyBorder="1"/>
    <xf numFmtId="3" fontId="23" fillId="4" borderId="77" xfId="0" applyNumberFormat="1" applyFont="1" applyFill="1" applyBorder="1" applyAlignment="1">
      <alignment horizontal="center" vertical="center"/>
    </xf>
    <xf numFmtId="3" fontId="23" fillId="5" borderId="78" xfId="0" applyNumberFormat="1" applyFont="1" applyFill="1" applyBorder="1" applyAlignment="1">
      <alignment horizontal="center" vertical="center"/>
    </xf>
    <xf numFmtId="3" fontId="23" fillId="6" borderId="78" xfId="0" applyNumberFormat="1" applyFont="1" applyFill="1" applyBorder="1" applyAlignment="1">
      <alignment horizontal="center" vertical="center"/>
    </xf>
    <xf numFmtId="3" fontId="23" fillId="43" borderId="78" xfId="0" applyNumberFormat="1" applyFont="1" applyFill="1" applyBorder="1" applyAlignment="1">
      <alignment horizontal="center" vertical="center"/>
    </xf>
    <xf numFmtId="3" fontId="23" fillId="7" borderId="78" xfId="0" applyNumberFormat="1" applyFont="1" applyFill="1" applyBorder="1" applyAlignment="1">
      <alignment horizontal="center" vertical="center"/>
    </xf>
    <xf numFmtId="3" fontId="23" fillId="40" borderId="78" xfId="0" applyNumberFormat="1" applyFont="1" applyFill="1" applyBorder="1" applyAlignment="1">
      <alignment horizontal="center" vertical="center"/>
    </xf>
    <xf numFmtId="3" fontId="24" fillId="8" borderId="78" xfId="0" applyNumberFormat="1" applyFont="1" applyFill="1" applyBorder="1" applyAlignment="1">
      <alignment horizontal="center" vertical="center"/>
    </xf>
    <xf numFmtId="3" fontId="23" fillId="12" borderId="78" xfId="0" applyNumberFormat="1" applyFont="1" applyFill="1" applyBorder="1" applyAlignment="1">
      <alignment horizontal="center" vertical="center"/>
    </xf>
    <xf numFmtId="3" fontId="23" fillId="44" borderId="79" xfId="0" applyNumberFormat="1" applyFont="1" applyFill="1" applyBorder="1" applyAlignment="1">
      <alignment horizontal="center" vertical="center"/>
    </xf>
    <xf numFmtId="3" fontId="23" fillId="9" borderId="80" xfId="0" applyNumberFormat="1" applyFont="1" applyFill="1" applyBorder="1" applyAlignment="1">
      <alignment horizontal="center" vertical="center"/>
    </xf>
    <xf numFmtId="3" fontId="24" fillId="10" borderId="78" xfId="0" applyNumberFormat="1" applyFont="1" applyFill="1" applyBorder="1" applyAlignment="1">
      <alignment horizontal="center" vertical="center"/>
    </xf>
    <xf numFmtId="3" fontId="24" fillId="0" borderId="81" xfId="0" applyNumberFormat="1" applyFont="1" applyBorder="1" applyAlignment="1">
      <alignment horizontal="center" vertical="center"/>
    </xf>
    <xf numFmtId="3" fontId="23" fillId="13" borderId="82" xfId="0" applyNumberFormat="1" applyFont="1" applyFill="1" applyBorder="1" applyAlignment="1">
      <alignment horizontal="center" vertical="center"/>
    </xf>
    <xf numFmtId="3" fontId="24" fillId="0" borderId="83" xfId="0" applyNumberFormat="1" applyFont="1" applyBorder="1" applyAlignment="1">
      <alignment horizontal="center" vertical="center"/>
    </xf>
    <xf numFmtId="0" fontId="47" fillId="0" borderId="36" xfId="0" applyFont="1" applyBorder="1" applyAlignment="1">
      <alignment horizontal="right" vertical="center"/>
    </xf>
    <xf numFmtId="0" fontId="37" fillId="0" borderId="0" xfId="0" applyFont="1" applyAlignment="1">
      <alignment horizontal="right"/>
    </xf>
    <xf numFmtId="14" fontId="0" fillId="57" borderId="0" xfId="0" applyNumberFormat="1" applyFill="1" applyAlignment="1" applyProtection="1">
      <alignment horizontal="center"/>
      <protection locked="0"/>
    </xf>
    <xf numFmtId="0" fontId="0" fillId="57" borderId="0" xfId="0" applyFill="1" applyAlignment="1" applyProtection="1">
      <alignment horizontal="center"/>
      <protection locked="0"/>
    </xf>
    <xf numFmtId="14" fontId="0" fillId="0" borderId="0" xfId="0" applyNumberFormat="1" applyAlignment="1">
      <alignment horizontal="center"/>
    </xf>
    <xf numFmtId="0" fontId="0" fillId="0" borderId="0" xfId="0" applyAlignment="1">
      <alignment horizontal="center"/>
    </xf>
    <xf numFmtId="49" fontId="14" fillId="3" borderId="15" xfId="0" applyNumberFormat="1" applyFont="1" applyFill="1" applyBorder="1" applyAlignment="1">
      <alignment horizontal="center" vertical="center" wrapText="1"/>
    </xf>
    <xf numFmtId="169" fontId="21" fillId="14" borderId="19" xfId="0" applyNumberFormat="1" applyFont="1" applyFill="1" applyBorder="1" applyAlignment="1">
      <alignment horizontal="right"/>
    </xf>
    <xf numFmtId="169" fontId="22" fillId="14" borderId="19" xfId="0" applyNumberFormat="1" applyFont="1" applyFill="1" applyBorder="1" applyAlignment="1">
      <alignment horizontal="right"/>
    </xf>
    <xf numFmtId="169" fontId="22" fillId="14" borderId="13" xfId="0" applyNumberFormat="1" applyFont="1" applyFill="1" applyBorder="1" applyAlignment="1">
      <alignment horizontal="right"/>
    </xf>
    <xf numFmtId="169" fontId="22" fillId="34" borderId="13" xfId="0" applyNumberFormat="1" applyFont="1" applyFill="1" applyBorder="1" applyAlignment="1">
      <alignment horizontal="right"/>
    </xf>
    <xf numFmtId="169" fontId="22" fillId="15" borderId="13" xfId="0" applyNumberFormat="1" applyFont="1" applyFill="1" applyBorder="1" applyAlignment="1">
      <alignment horizontal="right"/>
    </xf>
    <xf numFmtId="169" fontId="22" fillId="52" borderId="13" xfId="0" applyNumberFormat="1" applyFont="1" applyFill="1" applyBorder="1" applyAlignment="1">
      <alignment horizontal="right"/>
    </xf>
    <xf numFmtId="169" fontId="22" fillId="16" borderId="13" xfId="0" applyNumberFormat="1" applyFont="1" applyFill="1" applyBorder="1" applyAlignment="1">
      <alignment horizontal="right"/>
    </xf>
    <xf numFmtId="169" fontId="22" fillId="17" borderId="13" xfId="0" applyNumberFormat="1" applyFont="1" applyFill="1" applyBorder="1" applyAlignment="1">
      <alignment horizontal="right"/>
    </xf>
    <xf numFmtId="169" fontId="22" fillId="18" borderId="13" xfId="0" applyNumberFormat="1" applyFont="1" applyFill="1" applyBorder="1" applyAlignment="1">
      <alignment horizontal="right"/>
    </xf>
    <xf numFmtId="169" fontId="22" fillId="35" borderId="13" xfId="0" applyNumberFormat="1" applyFont="1" applyFill="1" applyBorder="1" applyAlignment="1">
      <alignment horizontal="right"/>
    </xf>
    <xf numFmtId="169" fontId="22" fillId="56" borderId="13" xfId="0" applyNumberFormat="1" applyFont="1" applyFill="1" applyBorder="1" applyAlignment="1">
      <alignment horizontal="right"/>
    </xf>
    <xf numFmtId="169" fontId="22" fillId="19" borderId="13" xfId="0" applyNumberFormat="1" applyFont="1" applyFill="1" applyBorder="1" applyAlignment="1">
      <alignment horizontal="right"/>
    </xf>
    <xf numFmtId="169" fontId="22" fillId="19" borderId="18" xfId="0" applyNumberFormat="1" applyFont="1" applyFill="1" applyBorder="1" applyAlignment="1">
      <alignment horizontal="right"/>
    </xf>
    <xf numFmtId="169" fontId="22" fillId="0" borderId="18" xfId="0" applyNumberFormat="1" applyFont="1" applyBorder="1" applyAlignment="1">
      <alignment horizontal="right"/>
    </xf>
    <xf numFmtId="169" fontId="22" fillId="37" borderId="18" xfId="0" applyNumberFormat="1" applyFont="1" applyFill="1" applyBorder="1" applyAlignment="1">
      <alignment horizontal="right"/>
    </xf>
    <xf numFmtId="169" fontId="22" fillId="37" borderId="45" xfId="0" applyNumberFormat="1" applyFont="1" applyFill="1" applyBorder="1" applyAlignment="1">
      <alignment horizontal="right"/>
    </xf>
    <xf numFmtId="169" fontId="22" fillId="55" borderId="45" xfId="0" applyNumberFormat="1" applyFont="1" applyFill="1" applyBorder="1" applyAlignment="1">
      <alignment horizontal="right"/>
    </xf>
    <xf numFmtId="169" fontId="22" fillId="53" borderId="45" xfId="0" applyNumberFormat="1" applyFont="1" applyFill="1" applyBorder="1" applyAlignment="1">
      <alignment horizontal="right"/>
    </xf>
    <xf numFmtId="169" fontId="22" fillId="54" borderId="45" xfId="0" applyNumberFormat="1" applyFont="1" applyFill="1" applyBorder="1" applyAlignment="1">
      <alignment horizontal="right"/>
    </xf>
    <xf numFmtId="169" fontId="22" fillId="58" borderId="15" xfId="0" applyNumberFormat="1" applyFont="1" applyFill="1" applyBorder="1" applyAlignment="1">
      <alignment horizontal="right"/>
    </xf>
    <xf numFmtId="169" fontId="22" fillId="36" borderId="15" xfId="0" applyNumberFormat="1" applyFont="1" applyFill="1" applyBorder="1" applyAlignment="1">
      <alignment horizontal="right"/>
    </xf>
    <xf numFmtId="169" fontId="22" fillId="36" borderId="56" xfId="0" applyNumberFormat="1" applyFont="1" applyFill="1" applyBorder="1" applyAlignment="1">
      <alignment horizontal="right"/>
    </xf>
    <xf numFmtId="169" fontId="22" fillId="51" borderId="18" xfId="0" applyNumberFormat="1" applyFont="1" applyFill="1" applyBorder="1" applyAlignment="1">
      <alignment horizontal="right"/>
    </xf>
    <xf numFmtId="169" fontId="21" fillId="14" borderId="13" xfId="0" applyNumberFormat="1" applyFont="1" applyFill="1" applyBorder="1" applyAlignment="1">
      <alignment horizontal="right"/>
    </xf>
    <xf numFmtId="169" fontId="21" fillId="34" borderId="13" xfId="0" applyNumberFormat="1" applyFont="1" applyFill="1" applyBorder="1" applyAlignment="1">
      <alignment horizontal="right"/>
    </xf>
    <xf numFmtId="169" fontId="21" fillId="15" borderId="13" xfId="0" applyNumberFormat="1" applyFont="1" applyFill="1" applyBorder="1" applyAlignment="1">
      <alignment horizontal="right"/>
    </xf>
    <xf numFmtId="169" fontId="21" fillId="52" borderId="13" xfId="0" applyNumberFormat="1" applyFont="1" applyFill="1" applyBorder="1" applyAlignment="1">
      <alignment horizontal="right"/>
    </xf>
    <xf numFmtId="169" fontId="21" fillId="16" borderId="13" xfId="0" applyNumberFormat="1" applyFont="1" applyFill="1" applyBorder="1" applyAlignment="1">
      <alignment horizontal="right"/>
    </xf>
    <xf numFmtId="169" fontId="21" fillId="16" borderId="13" xfId="0" applyNumberFormat="1" applyFont="1" applyFill="1" applyBorder="1"/>
    <xf numFmtId="169" fontId="21" fillId="17" borderId="13" xfId="0" applyNumberFormat="1" applyFont="1" applyFill="1" applyBorder="1" applyAlignment="1">
      <alignment horizontal="right"/>
    </xf>
    <xf numFmtId="169" fontId="21" fillId="18" borderId="13" xfId="0" applyNumberFormat="1" applyFont="1" applyFill="1" applyBorder="1" applyAlignment="1">
      <alignment horizontal="right"/>
    </xf>
    <xf numFmtId="169" fontId="21" fillId="35" borderId="13" xfId="0" applyNumberFormat="1" applyFont="1" applyFill="1" applyBorder="1" applyAlignment="1">
      <alignment horizontal="right"/>
    </xf>
    <xf numFmtId="169" fontId="21" fillId="56" borderId="13" xfId="0" applyNumberFormat="1" applyFont="1" applyFill="1" applyBorder="1" applyAlignment="1">
      <alignment horizontal="right"/>
    </xf>
    <xf numFmtId="169" fontId="21" fillId="19" borderId="13" xfId="0" applyNumberFormat="1" applyFont="1" applyFill="1" applyBorder="1" applyAlignment="1">
      <alignment horizontal="right"/>
    </xf>
    <xf numFmtId="169" fontId="21" fillId="19" borderId="18" xfId="0" applyNumberFormat="1" applyFont="1" applyFill="1" applyBorder="1" applyAlignment="1">
      <alignment horizontal="right"/>
    </xf>
    <xf numFmtId="169" fontId="21" fillId="0" borderId="18" xfId="0" applyNumberFormat="1" applyFont="1" applyBorder="1" applyAlignment="1">
      <alignment horizontal="right"/>
    </xf>
    <xf numFmtId="169" fontId="21" fillId="37" borderId="18" xfId="0" applyNumberFormat="1" applyFont="1" applyFill="1" applyBorder="1" applyAlignment="1">
      <alignment horizontal="right"/>
    </xf>
    <xf numFmtId="169" fontId="21" fillId="37" borderId="45" xfId="0" applyNumberFormat="1" applyFont="1" applyFill="1" applyBorder="1" applyAlignment="1">
      <alignment horizontal="right"/>
    </xf>
    <xf numFmtId="169" fontId="21" fillId="55" borderId="45" xfId="0" applyNumberFormat="1" applyFont="1" applyFill="1" applyBorder="1" applyAlignment="1">
      <alignment horizontal="right"/>
    </xf>
    <xf numFmtId="169" fontId="21" fillId="53" borderId="45" xfId="0" applyNumberFormat="1" applyFont="1" applyFill="1" applyBorder="1" applyAlignment="1">
      <alignment horizontal="right"/>
    </xf>
    <xf numFmtId="169" fontId="21" fillId="54" borderId="45" xfId="0" applyNumberFormat="1" applyFont="1" applyFill="1" applyBorder="1" applyAlignment="1">
      <alignment horizontal="right"/>
    </xf>
    <xf numFmtId="169" fontId="21" fillId="58" borderId="15" xfId="0" applyNumberFormat="1" applyFont="1" applyFill="1" applyBorder="1" applyAlignment="1">
      <alignment horizontal="right"/>
    </xf>
    <xf numFmtId="169" fontId="21" fillId="36" borderId="15" xfId="0" applyNumberFormat="1" applyFont="1" applyFill="1" applyBorder="1" applyAlignment="1">
      <alignment horizontal="right"/>
    </xf>
    <xf numFmtId="169" fontId="21" fillId="36" borderId="56" xfId="0" applyNumberFormat="1" applyFont="1" applyFill="1" applyBorder="1" applyAlignment="1">
      <alignment horizontal="right"/>
    </xf>
    <xf numFmtId="169" fontId="21" fillId="51" borderId="18" xfId="0" applyNumberFormat="1" applyFont="1" applyFill="1" applyBorder="1" applyAlignment="1">
      <alignment horizontal="right"/>
    </xf>
    <xf numFmtId="168" fontId="21" fillId="3" borderId="29" xfId="0" applyNumberFormat="1" applyFont="1" applyFill="1" applyBorder="1" applyAlignment="1">
      <alignment horizontal="right" vertical="center"/>
    </xf>
    <xf numFmtId="170" fontId="29" fillId="3" borderId="29" xfId="0" applyNumberFormat="1" applyFont="1" applyFill="1" applyBorder="1" applyAlignment="1">
      <alignment horizontal="right" vertical="center"/>
    </xf>
    <xf numFmtId="169" fontId="0" fillId="19" borderId="19" xfId="0" applyNumberFormat="1" applyFill="1" applyBorder="1" applyAlignment="1">
      <alignment horizontal="right" vertical="center"/>
    </xf>
    <xf numFmtId="169" fontId="22" fillId="19" borderId="19" xfId="0" applyNumberFormat="1" applyFont="1" applyFill="1" applyBorder="1" applyAlignment="1">
      <alignment horizontal="right"/>
    </xf>
    <xf numFmtId="169" fontId="21" fillId="0" borderId="15" xfId="0" applyNumberFormat="1" applyFont="1" applyBorder="1" applyAlignment="1">
      <alignment horizontal="right"/>
    </xf>
    <xf numFmtId="169" fontId="21" fillId="3" borderId="29" xfId="0" applyNumberFormat="1" applyFont="1" applyFill="1" applyBorder="1" applyAlignment="1">
      <alignment horizontal="right" vertical="center"/>
    </xf>
    <xf numFmtId="169" fontId="22" fillId="0" borderId="15" xfId="0" applyNumberFormat="1" applyFont="1" applyBorder="1" applyAlignment="1">
      <alignment horizontal="right"/>
    </xf>
    <xf numFmtId="169" fontId="0" fillId="19" borderId="65" xfId="0" applyNumberFormat="1" applyFill="1" applyBorder="1" applyAlignment="1">
      <alignment horizontal="right" vertical="center"/>
    </xf>
    <xf numFmtId="169" fontId="22" fillId="19" borderId="65" xfId="0" applyNumberFormat="1" applyFont="1" applyFill="1" applyBorder="1" applyAlignment="1">
      <alignment horizontal="right"/>
    </xf>
    <xf numFmtId="164" fontId="0" fillId="0" borderId="0" xfId="2" applyFont="1" applyAlignment="1">
      <alignment horizontal="center"/>
    </xf>
    <xf numFmtId="171" fontId="0" fillId="0" borderId="0" xfId="0" applyNumberFormat="1" applyAlignment="1">
      <alignment horizontal="center"/>
    </xf>
    <xf numFmtId="169" fontId="2" fillId="0" borderId="36" xfId="0" applyNumberFormat="1" applyFont="1" applyBorder="1"/>
    <xf numFmtId="9" fontId="53" fillId="59" borderId="0" xfId="0" applyNumberFormat="1" applyFont="1" applyFill="1" applyAlignment="1">
      <alignment horizontal="center" vertical="center"/>
    </xf>
    <xf numFmtId="170" fontId="28" fillId="59" borderId="0" xfId="0" applyNumberFormat="1" applyFont="1" applyFill="1" applyAlignment="1">
      <alignment horizontal="right" vertical="center"/>
    </xf>
    <xf numFmtId="169" fontId="2" fillId="0" borderId="44" xfId="0" applyNumberFormat="1" applyFont="1" applyBorder="1"/>
    <xf numFmtId="49" fontId="19" fillId="0" borderId="1" xfId="0" applyNumberFormat="1" applyFont="1" applyBorder="1" applyAlignment="1">
      <alignment horizontal="left"/>
    </xf>
    <xf numFmtId="0" fontId="2" fillId="0" borderId="38" xfId="0" applyFont="1" applyBorder="1" applyAlignment="1">
      <alignment horizontal="left"/>
    </xf>
    <xf numFmtId="0" fontId="2" fillId="0" borderId="28" xfId="0" applyFont="1" applyBorder="1" applyAlignment="1">
      <alignment horizontal="left"/>
    </xf>
    <xf numFmtId="49" fontId="13" fillId="3" borderId="1" xfId="0" applyNumberFormat="1" applyFont="1" applyFill="1" applyBorder="1" applyAlignment="1">
      <alignment horizontal="center" vertical="center"/>
    </xf>
    <xf numFmtId="49" fontId="19" fillId="0" borderId="24" xfId="0" applyNumberFormat="1" applyFont="1" applyBorder="1" applyAlignment="1">
      <alignment horizontal="left"/>
    </xf>
    <xf numFmtId="0" fontId="56" fillId="0" borderId="0" xfId="0" applyFont="1" applyAlignment="1">
      <alignment horizontal="center"/>
    </xf>
    <xf numFmtId="14" fontId="47" fillId="0" borderId="0" xfId="0" applyNumberFormat="1" applyFont="1" applyAlignment="1">
      <alignment horizontal="center"/>
    </xf>
    <xf numFmtId="0" fontId="15" fillId="0" borderId="0" xfId="0" applyFont="1" applyAlignment="1">
      <alignment horizontal="center"/>
    </xf>
    <xf numFmtId="14" fontId="18" fillId="0" borderId="0" xfId="0" applyNumberFormat="1" applyFont="1" applyAlignment="1">
      <alignment horizontal="center"/>
    </xf>
    <xf numFmtId="49" fontId="13" fillId="3" borderId="1" xfId="0" applyNumberFormat="1" applyFont="1" applyFill="1" applyBorder="1" applyAlignment="1">
      <alignment vertical="center"/>
    </xf>
    <xf numFmtId="0" fontId="2" fillId="0" borderId="17" xfId="0" applyFont="1" applyBorder="1" applyAlignment="1">
      <alignment vertical="center" wrapText="1"/>
    </xf>
    <xf numFmtId="0" fontId="43" fillId="60" borderId="84" xfId="1" applyFont="1" applyFill="1" applyBorder="1" applyAlignment="1">
      <alignment horizontal="center" vertical="top" wrapText="1"/>
    </xf>
    <xf numFmtId="0" fontId="40" fillId="61" borderId="40" xfId="1" applyFont="1" applyFill="1" applyBorder="1" applyAlignment="1">
      <alignment horizontal="center" vertical="top" wrapText="1"/>
    </xf>
    <xf numFmtId="0" fontId="40" fillId="62" borderId="40" xfId="1" applyFont="1" applyFill="1" applyBorder="1" applyAlignment="1">
      <alignment horizontal="center" vertical="top" wrapText="1"/>
    </xf>
    <xf numFmtId="0" fontId="43" fillId="63" borderId="40" xfId="1" applyFont="1" applyFill="1" applyBorder="1" applyAlignment="1">
      <alignment horizontal="center" vertical="top" wrapText="1"/>
    </xf>
    <xf numFmtId="0" fontId="43" fillId="64" borderId="40" xfId="1" applyFont="1" applyFill="1" applyBorder="1" applyAlignment="1">
      <alignment horizontal="center" vertical="top" wrapText="1"/>
    </xf>
    <xf numFmtId="0" fontId="43" fillId="65" borderId="40" xfId="1" applyFont="1" applyFill="1" applyBorder="1" applyAlignment="1">
      <alignment horizontal="center" vertical="top" wrapText="1"/>
    </xf>
    <xf numFmtId="0" fontId="43" fillId="66" borderId="40" xfId="1" applyFont="1" applyFill="1" applyBorder="1" applyAlignment="1">
      <alignment horizontal="center" vertical="top" wrapText="1"/>
    </xf>
    <xf numFmtId="0" fontId="43" fillId="67" borderId="40" xfId="1" applyFont="1" applyFill="1" applyBorder="1" applyAlignment="1">
      <alignment horizontal="center" vertical="top" wrapText="1"/>
    </xf>
    <xf numFmtId="0" fontId="41" fillId="68" borderId="40" xfId="1" applyFont="1" applyFill="1" applyBorder="1" applyAlignment="1">
      <alignment horizontal="center" vertical="top" wrapText="1"/>
    </xf>
    <xf numFmtId="0" fontId="40" fillId="69" borderId="40" xfId="1" applyFont="1" applyFill="1" applyBorder="1" applyAlignment="1">
      <alignment horizontal="center" vertical="top" wrapText="1"/>
    </xf>
    <xf numFmtId="0" fontId="43" fillId="70" borderId="40" xfId="1" applyFont="1" applyFill="1" applyBorder="1" applyAlignment="1">
      <alignment horizontal="center" vertical="top" wrapText="1"/>
    </xf>
    <xf numFmtId="0" fontId="43" fillId="71" borderId="40" xfId="1" applyFont="1" applyFill="1" applyBorder="1" applyAlignment="1">
      <alignment horizontal="center" vertical="top" wrapText="1"/>
    </xf>
    <xf numFmtId="0" fontId="43" fillId="72" borderId="40" xfId="1" applyFont="1" applyFill="1" applyBorder="1" applyAlignment="1">
      <alignment horizontal="center" vertical="top" wrapText="1"/>
    </xf>
    <xf numFmtId="0" fontId="43" fillId="73" borderId="40" xfId="1" applyFont="1" applyFill="1" applyBorder="1" applyAlignment="1">
      <alignment horizontal="center" vertical="top" wrapText="1"/>
    </xf>
    <xf numFmtId="0" fontId="43" fillId="74" borderId="40" xfId="1" applyFont="1" applyFill="1" applyBorder="1" applyAlignment="1">
      <alignment horizontal="center" vertical="top" wrapText="1"/>
    </xf>
    <xf numFmtId="0" fontId="43" fillId="75" borderId="40" xfId="1" applyFont="1" applyFill="1" applyBorder="1" applyAlignment="1">
      <alignment horizontal="center" vertical="top" wrapText="1"/>
    </xf>
    <xf numFmtId="0" fontId="43" fillId="76" borderId="40" xfId="1" applyFont="1" applyFill="1" applyBorder="1" applyAlignment="1">
      <alignment horizontal="center" vertical="top" wrapText="1"/>
    </xf>
    <xf numFmtId="0" fontId="17" fillId="77" borderId="7" xfId="0" applyFont="1" applyFill="1" applyBorder="1"/>
    <xf numFmtId="0" fontId="17" fillId="78" borderId="18" xfId="0" applyFont="1" applyFill="1" applyBorder="1"/>
    <xf numFmtId="0" fontId="17" fillId="79" borderId="18" xfId="0" applyFont="1" applyFill="1" applyBorder="1"/>
    <xf numFmtId="0" fontId="17" fillId="80" borderId="18" xfId="0" applyFont="1" applyFill="1" applyBorder="1"/>
    <xf numFmtId="0" fontId="17" fillId="81" borderId="18" xfId="0" applyFont="1" applyFill="1" applyBorder="1"/>
    <xf numFmtId="0" fontId="17" fillId="82" borderId="18" xfId="0" applyFont="1" applyFill="1" applyBorder="1"/>
    <xf numFmtId="0" fontId="17" fillId="83" borderId="18" xfId="0" applyFont="1" applyFill="1" applyBorder="1"/>
    <xf numFmtId="0" fontId="17" fillId="84" borderId="18" xfId="0" applyFont="1" applyFill="1" applyBorder="1"/>
    <xf numFmtId="0" fontId="18" fillId="85" borderId="18" xfId="0" applyFont="1" applyFill="1" applyBorder="1"/>
    <xf numFmtId="0" fontId="2" fillId="86" borderId="18" xfId="0" applyFont="1" applyFill="1" applyBorder="1"/>
    <xf numFmtId="0" fontId="17" fillId="87" borderId="18" xfId="0" applyFont="1" applyFill="1" applyBorder="1"/>
    <xf numFmtId="0" fontId="17" fillId="88" borderId="18" xfId="0" applyFont="1" applyFill="1" applyBorder="1"/>
    <xf numFmtId="0" fontId="17" fillId="89" borderId="18" xfId="0" applyFont="1" applyFill="1" applyBorder="1"/>
    <xf numFmtId="0" fontId="17" fillId="90" borderId="18" xfId="0" applyFont="1" applyFill="1" applyBorder="1"/>
    <xf numFmtId="0" fontId="17" fillId="91" borderId="18" xfId="0" applyFont="1" applyFill="1" applyBorder="1"/>
    <xf numFmtId="0" fontId="17" fillId="92" borderId="18" xfId="0" applyFont="1" applyFill="1" applyBorder="1"/>
    <xf numFmtId="0" fontId="17" fillId="93" borderId="18" xfId="0" applyFont="1" applyFill="1" applyBorder="1"/>
    <xf numFmtId="3" fontId="19" fillId="0" borderId="15" xfId="0" applyNumberFormat="1" applyFont="1" applyBorder="1" applyAlignment="1">
      <alignment horizontal="center"/>
    </xf>
    <xf numFmtId="0" fontId="23" fillId="77" borderId="76" xfId="0" applyFont="1" applyFill="1" applyBorder="1" applyAlignment="1" applyProtection="1">
      <alignment horizontal="center" vertical="center"/>
      <protection locked="0"/>
    </xf>
    <xf numFmtId="0" fontId="44" fillId="78" borderId="19" xfId="0" applyFont="1" applyFill="1" applyBorder="1" applyAlignment="1" applyProtection="1">
      <alignment horizontal="center" vertical="center"/>
      <protection locked="0"/>
    </xf>
    <xf numFmtId="0" fontId="44" fillId="79" borderId="19" xfId="0" applyFont="1" applyFill="1" applyBorder="1" applyAlignment="1" applyProtection="1">
      <alignment horizontal="center" vertical="center"/>
      <protection locked="0"/>
    </xf>
    <xf numFmtId="0" fontId="23" fillId="80" borderId="19" xfId="0" applyFont="1" applyFill="1" applyBorder="1" applyAlignment="1" applyProtection="1">
      <alignment horizontal="center" vertical="center"/>
      <protection locked="0"/>
    </xf>
    <xf numFmtId="0" fontId="23" fillId="81" borderId="19" xfId="0" applyFont="1" applyFill="1" applyBorder="1" applyAlignment="1" applyProtection="1">
      <alignment horizontal="center" vertical="center"/>
      <protection locked="0"/>
    </xf>
    <xf numFmtId="0" fontId="23" fillId="82" borderId="19" xfId="0" applyFont="1" applyFill="1" applyBorder="1" applyAlignment="1" applyProtection="1">
      <alignment horizontal="center" vertical="center"/>
      <protection locked="0"/>
    </xf>
    <xf numFmtId="0" fontId="23" fillId="83" borderId="19" xfId="0" applyFont="1" applyFill="1" applyBorder="1" applyAlignment="1" applyProtection="1">
      <alignment horizontal="center" vertical="center"/>
      <protection locked="0"/>
    </xf>
    <xf numFmtId="0" fontId="23" fillId="84" borderId="19" xfId="0" applyFont="1" applyFill="1" applyBorder="1" applyAlignment="1" applyProtection="1">
      <alignment horizontal="center" vertical="center"/>
      <protection locked="0"/>
    </xf>
    <xf numFmtId="0" fontId="23" fillId="85" borderId="19" xfId="0" applyFont="1" applyFill="1" applyBorder="1" applyAlignment="1" applyProtection="1">
      <alignment horizontal="center"/>
      <protection locked="0"/>
    </xf>
    <xf numFmtId="0" fontId="44" fillId="86" borderId="19" xfId="0" applyFont="1" applyFill="1" applyBorder="1" applyAlignment="1" applyProtection="1">
      <alignment horizontal="center" vertical="center"/>
      <protection locked="0"/>
    </xf>
    <xf numFmtId="0" fontId="23" fillId="87" borderId="20" xfId="0" applyFont="1" applyFill="1" applyBorder="1" applyAlignment="1" applyProtection="1">
      <alignment horizontal="center" vertical="center"/>
      <protection locked="0"/>
    </xf>
    <xf numFmtId="0" fontId="23" fillId="88" borderId="21" xfId="0" applyFont="1" applyFill="1" applyBorder="1" applyAlignment="1" applyProtection="1">
      <alignment horizontal="center" vertical="center"/>
      <protection locked="0"/>
    </xf>
    <xf numFmtId="0" fontId="23" fillId="89" borderId="21" xfId="0" applyFont="1" applyFill="1" applyBorder="1" applyAlignment="1" applyProtection="1">
      <alignment horizontal="center" vertical="center"/>
      <protection locked="0"/>
    </xf>
    <xf numFmtId="0" fontId="23" fillId="90" borderId="21" xfId="0" applyFont="1" applyFill="1" applyBorder="1" applyAlignment="1" applyProtection="1">
      <alignment horizontal="center" vertical="center"/>
      <protection locked="0"/>
    </xf>
    <xf numFmtId="0" fontId="23" fillId="91" borderId="21" xfId="0" applyFont="1" applyFill="1" applyBorder="1" applyAlignment="1" applyProtection="1">
      <alignment horizontal="center" vertical="center"/>
      <protection locked="0"/>
    </xf>
    <xf numFmtId="0" fontId="23" fillId="92" borderId="21" xfId="0" applyFont="1" applyFill="1" applyBorder="1" applyAlignment="1" applyProtection="1">
      <alignment horizontal="center" vertical="center"/>
      <protection locked="0"/>
    </xf>
    <xf numFmtId="0" fontId="23" fillId="93" borderId="21" xfId="0" applyFont="1" applyFill="1" applyBorder="1" applyAlignment="1" applyProtection="1">
      <alignment horizontal="center" vertical="center"/>
      <protection locked="0"/>
    </xf>
    <xf numFmtId="0" fontId="23" fillId="77" borderId="3" xfId="0" applyFont="1" applyFill="1" applyBorder="1" applyAlignment="1" applyProtection="1">
      <alignment horizontal="center" vertical="center"/>
      <protection locked="0"/>
    </xf>
    <xf numFmtId="0" fontId="44" fillId="78" borderId="13" xfId="0" applyFont="1" applyFill="1" applyBorder="1" applyAlignment="1" applyProtection="1">
      <alignment horizontal="center" vertical="center"/>
      <protection locked="0"/>
    </xf>
    <xf numFmtId="0" fontId="44" fillId="79" borderId="13" xfId="0" applyFont="1" applyFill="1" applyBorder="1" applyAlignment="1" applyProtection="1">
      <alignment horizontal="center" vertical="center"/>
      <protection locked="0"/>
    </xf>
    <xf numFmtId="0" fontId="23" fillId="80" borderId="13" xfId="0" applyFont="1" applyFill="1" applyBorder="1" applyAlignment="1" applyProtection="1">
      <alignment horizontal="center" vertical="center"/>
      <protection locked="0"/>
    </xf>
    <xf numFmtId="0" fontId="23" fillId="81" borderId="13" xfId="0" applyFont="1" applyFill="1" applyBorder="1" applyAlignment="1" applyProtection="1">
      <alignment horizontal="center" vertical="center"/>
      <protection locked="0"/>
    </xf>
    <xf numFmtId="0" fontId="23" fillId="82" borderId="13" xfId="0" applyFont="1" applyFill="1" applyBorder="1" applyAlignment="1" applyProtection="1">
      <alignment horizontal="center" vertical="center"/>
      <protection locked="0"/>
    </xf>
    <xf numFmtId="0" fontId="23" fillId="83" borderId="13" xfId="0" applyFont="1" applyFill="1" applyBorder="1" applyAlignment="1" applyProtection="1">
      <alignment horizontal="center" vertical="center"/>
      <protection locked="0"/>
    </xf>
    <xf numFmtId="0" fontId="23" fillId="84" borderId="13" xfId="0" applyFont="1" applyFill="1" applyBorder="1" applyAlignment="1" applyProtection="1">
      <alignment horizontal="center" vertical="center"/>
      <protection locked="0"/>
    </xf>
    <xf numFmtId="0" fontId="23" fillId="85" borderId="13" xfId="0" applyFont="1" applyFill="1" applyBorder="1" applyAlignment="1" applyProtection="1">
      <alignment horizontal="center"/>
      <protection locked="0"/>
    </xf>
    <xf numFmtId="0" fontId="44" fillId="86" borderId="13" xfId="0" applyFont="1" applyFill="1" applyBorder="1" applyAlignment="1" applyProtection="1">
      <alignment horizontal="center" vertical="center"/>
      <protection locked="0"/>
    </xf>
    <xf numFmtId="0" fontId="23" fillId="87" borderId="1" xfId="0" applyFont="1" applyFill="1" applyBorder="1" applyAlignment="1" applyProtection="1">
      <alignment horizontal="center" vertical="center"/>
      <protection locked="0"/>
    </xf>
    <xf numFmtId="0" fontId="23" fillId="88" borderId="23" xfId="0" applyFont="1" applyFill="1" applyBorder="1" applyAlignment="1" applyProtection="1">
      <alignment horizontal="center" vertical="center"/>
      <protection locked="0"/>
    </xf>
    <xf numFmtId="0" fontId="23" fillId="89" borderId="23" xfId="0" applyFont="1" applyFill="1" applyBorder="1" applyAlignment="1" applyProtection="1">
      <alignment horizontal="center" vertical="center"/>
      <protection locked="0"/>
    </xf>
    <xf numFmtId="0" fontId="23" fillId="90" borderId="23" xfId="0" applyFont="1" applyFill="1" applyBorder="1" applyAlignment="1" applyProtection="1">
      <alignment horizontal="center" vertical="center"/>
      <protection locked="0"/>
    </xf>
    <xf numFmtId="0" fontId="23" fillId="91" borderId="23" xfId="0" applyFont="1" applyFill="1" applyBorder="1" applyAlignment="1" applyProtection="1">
      <alignment horizontal="center" vertical="center"/>
      <protection locked="0"/>
    </xf>
    <xf numFmtId="0" fontId="23" fillId="92" borderId="23" xfId="0" applyFont="1" applyFill="1" applyBorder="1" applyAlignment="1" applyProtection="1">
      <alignment horizontal="center" vertical="center"/>
      <protection locked="0"/>
    </xf>
    <xf numFmtId="0" fontId="23" fillId="93" borderId="23" xfId="0" applyFont="1" applyFill="1" applyBorder="1" applyAlignment="1" applyProtection="1">
      <alignment horizontal="center" vertical="center"/>
      <protection locked="0"/>
    </xf>
    <xf numFmtId="0" fontId="23" fillId="85" borderId="13" xfId="0" applyFont="1" applyFill="1" applyBorder="1" applyAlignment="1" applyProtection="1">
      <alignment horizontal="center" vertical="center"/>
      <protection locked="0"/>
    </xf>
    <xf numFmtId="49" fontId="19" fillId="0" borderId="5" xfId="0" applyNumberFormat="1" applyFont="1" applyBorder="1" applyAlignment="1">
      <alignment horizontal="left"/>
    </xf>
    <xf numFmtId="0" fontId="0" fillId="0" borderId="85" xfId="0" applyBorder="1"/>
    <xf numFmtId="49" fontId="19" fillId="0" borderId="86" xfId="0" applyNumberFormat="1" applyFont="1" applyBorder="1" applyAlignment="1">
      <alignment horizontal="left"/>
    </xf>
    <xf numFmtId="0" fontId="20" fillId="0" borderId="87" xfId="0" applyFont="1" applyBorder="1" applyAlignment="1">
      <alignment horizontal="center"/>
    </xf>
    <xf numFmtId="0" fontId="19" fillId="0" borderId="87" xfId="0" applyFont="1" applyBorder="1" applyAlignment="1">
      <alignment horizontal="center"/>
    </xf>
    <xf numFmtId="3" fontId="19" fillId="0" borderId="87" xfId="0" applyNumberFormat="1" applyFont="1" applyBorder="1" applyAlignment="1">
      <alignment horizontal="center"/>
    </xf>
    <xf numFmtId="0" fontId="2" fillId="0" borderId="87" xfId="0" applyFont="1" applyBorder="1"/>
    <xf numFmtId="166" fontId="21" fillId="0" borderId="87" xfId="0" applyNumberFormat="1" applyFont="1" applyBorder="1" applyAlignment="1">
      <alignment horizontal="right"/>
    </xf>
    <xf numFmtId="169" fontId="22" fillId="0" borderId="87" xfId="0" applyNumberFormat="1" applyFont="1" applyBorder="1" applyAlignment="1">
      <alignment horizontal="right"/>
    </xf>
    <xf numFmtId="0" fontId="23" fillId="77" borderId="88" xfId="0" applyFont="1" applyFill="1" applyBorder="1" applyAlignment="1" applyProtection="1">
      <alignment horizontal="center" vertical="center"/>
      <protection locked="0"/>
    </xf>
    <xf numFmtId="0" fontId="44" fillId="78" borderId="87" xfId="0" applyFont="1" applyFill="1" applyBorder="1" applyAlignment="1" applyProtection="1">
      <alignment horizontal="center" vertical="center"/>
      <protection locked="0"/>
    </xf>
    <xf numFmtId="0" fontId="44" fillId="79" borderId="87" xfId="0" applyFont="1" applyFill="1" applyBorder="1" applyAlignment="1" applyProtection="1">
      <alignment horizontal="center" vertical="center"/>
      <protection locked="0"/>
    </xf>
    <xf numFmtId="0" fontId="44" fillId="23" borderId="87" xfId="0" applyFont="1" applyFill="1" applyBorder="1" applyAlignment="1" applyProtection="1">
      <alignment horizontal="center" vertical="center"/>
      <protection locked="0"/>
    </xf>
    <xf numFmtId="0" fontId="23" fillId="80" borderId="87" xfId="0" applyFont="1" applyFill="1" applyBorder="1" applyAlignment="1" applyProtection="1">
      <alignment horizontal="center" vertical="center"/>
      <protection locked="0"/>
    </xf>
    <xf numFmtId="0" fontId="23" fillId="81" borderId="87" xfId="0" applyFont="1" applyFill="1" applyBorder="1" applyAlignment="1" applyProtection="1">
      <alignment horizontal="center" vertical="center"/>
      <protection locked="0"/>
    </xf>
    <xf numFmtId="0" fontId="23" fillId="82" borderId="87" xfId="0" applyFont="1" applyFill="1" applyBorder="1" applyAlignment="1" applyProtection="1">
      <alignment horizontal="center" vertical="center"/>
      <protection locked="0"/>
    </xf>
    <xf numFmtId="0" fontId="23" fillId="83" borderId="87" xfId="0" applyFont="1" applyFill="1" applyBorder="1" applyAlignment="1" applyProtection="1">
      <alignment horizontal="center" vertical="center"/>
      <protection locked="0"/>
    </xf>
    <xf numFmtId="0" fontId="23" fillId="84" borderId="87" xfId="0" applyFont="1" applyFill="1" applyBorder="1" applyAlignment="1" applyProtection="1">
      <alignment horizontal="center" vertical="center"/>
      <protection locked="0"/>
    </xf>
    <xf numFmtId="0" fontId="23" fillId="85" borderId="87" xfId="0" applyFont="1" applyFill="1" applyBorder="1" applyAlignment="1" applyProtection="1">
      <alignment horizontal="center" vertical="center"/>
      <protection locked="0"/>
    </xf>
    <xf numFmtId="0" fontId="44" fillId="86" borderId="87" xfId="0" applyFont="1" applyFill="1" applyBorder="1" applyAlignment="1" applyProtection="1">
      <alignment horizontal="center" vertical="center"/>
      <protection locked="0"/>
    </xf>
    <xf numFmtId="0" fontId="23" fillId="87" borderId="89" xfId="0" applyFont="1" applyFill="1" applyBorder="1" applyAlignment="1" applyProtection="1">
      <alignment horizontal="center" vertical="center"/>
      <protection locked="0"/>
    </xf>
    <xf numFmtId="0" fontId="23" fillId="88" borderId="90" xfId="0" applyFont="1" applyFill="1" applyBorder="1" applyAlignment="1" applyProtection="1">
      <alignment horizontal="center" vertical="center"/>
      <protection locked="0"/>
    </xf>
    <xf numFmtId="0" fontId="23" fillId="89" borderId="90" xfId="0" applyFont="1" applyFill="1" applyBorder="1" applyAlignment="1" applyProtection="1">
      <alignment horizontal="center" vertical="center"/>
      <protection locked="0"/>
    </xf>
    <xf numFmtId="0" fontId="23" fillId="90" borderId="90" xfId="0" applyFont="1" applyFill="1" applyBorder="1" applyAlignment="1" applyProtection="1">
      <alignment horizontal="center" vertical="center"/>
      <protection locked="0"/>
    </xf>
    <xf numFmtId="0" fontId="23" fillId="91" borderId="90" xfId="0" applyFont="1" applyFill="1" applyBorder="1" applyAlignment="1" applyProtection="1">
      <alignment horizontal="center" vertical="center"/>
      <protection locked="0"/>
    </xf>
    <xf numFmtId="0" fontId="23" fillId="92" borderId="90" xfId="0" applyFont="1" applyFill="1" applyBorder="1" applyAlignment="1" applyProtection="1">
      <alignment horizontal="center" vertical="center"/>
      <protection locked="0"/>
    </xf>
    <xf numFmtId="0" fontId="23" fillId="93" borderId="90" xfId="0" applyFont="1" applyFill="1" applyBorder="1" applyAlignment="1" applyProtection="1">
      <alignment horizontal="center" vertical="center"/>
      <protection locked="0"/>
    </xf>
    <xf numFmtId="49" fontId="19" fillId="0" borderId="11" xfId="0" applyNumberFormat="1" applyFont="1" applyBorder="1" applyAlignment="1">
      <alignment horizontal="left"/>
    </xf>
    <xf numFmtId="0" fontId="20" fillId="0" borderId="15" xfId="0" applyFont="1" applyBorder="1" applyAlignment="1">
      <alignment horizontal="center"/>
    </xf>
    <xf numFmtId="0" fontId="23" fillId="77" borderId="12" xfId="0" applyFont="1" applyFill="1" applyBorder="1" applyAlignment="1" applyProtection="1">
      <alignment horizontal="center" vertical="center"/>
      <protection locked="0"/>
    </xf>
    <xf numFmtId="0" fontId="44" fillId="78" borderId="15" xfId="0" applyFont="1" applyFill="1" applyBorder="1" applyAlignment="1" applyProtection="1">
      <alignment horizontal="center" vertical="center"/>
      <protection locked="0"/>
    </xf>
    <xf numFmtId="0" fontId="44" fillId="79" borderId="15" xfId="0" applyFont="1" applyFill="1" applyBorder="1" applyAlignment="1" applyProtection="1">
      <alignment horizontal="center" vertical="center"/>
      <protection locked="0"/>
    </xf>
    <xf numFmtId="0" fontId="44" fillId="23" borderId="15" xfId="0" applyFont="1" applyFill="1" applyBorder="1" applyAlignment="1" applyProtection="1">
      <alignment horizontal="center" vertical="center"/>
      <protection locked="0"/>
    </xf>
    <xf numFmtId="0" fontId="23" fillId="80" borderId="15" xfId="0" applyFont="1" applyFill="1" applyBorder="1" applyAlignment="1" applyProtection="1">
      <alignment horizontal="center" vertical="center"/>
      <protection locked="0"/>
    </xf>
    <xf numFmtId="0" fontId="23" fillId="81" borderId="15" xfId="0" applyFont="1" applyFill="1" applyBorder="1" applyAlignment="1" applyProtection="1">
      <alignment horizontal="center" vertical="center"/>
      <protection locked="0"/>
    </xf>
    <xf numFmtId="0" fontId="23" fillId="82" borderId="15" xfId="0" applyFont="1" applyFill="1" applyBorder="1" applyAlignment="1" applyProtection="1">
      <alignment horizontal="center" vertical="center"/>
      <protection locked="0"/>
    </xf>
    <xf numFmtId="0" fontId="23" fillId="83" borderId="15" xfId="0" applyFont="1" applyFill="1" applyBorder="1" applyAlignment="1" applyProtection="1">
      <alignment horizontal="center" vertical="center"/>
      <protection locked="0"/>
    </xf>
    <xf numFmtId="0" fontId="23" fillId="84" borderId="15" xfId="0" applyFont="1" applyFill="1" applyBorder="1" applyAlignment="1" applyProtection="1">
      <alignment horizontal="center" vertical="center"/>
      <protection locked="0"/>
    </xf>
    <xf numFmtId="0" fontId="23" fillId="85" borderId="15" xfId="0" applyFont="1" applyFill="1" applyBorder="1" applyAlignment="1" applyProtection="1">
      <alignment horizontal="center" vertical="center"/>
      <protection locked="0"/>
    </xf>
    <xf numFmtId="0" fontId="44" fillId="86" borderId="15" xfId="0" applyFont="1" applyFill="1" applyBorder="1" applyAlignment="1" applyProtection="1">
      <alignment horizontal="center" vertical="center"/>
      <protection locked="0"/>
    </xf>
    <xf numFmtId="0" fontId="23" fillId="87" borderId="24" xfId="0" applyFont="1" applyFill="1" applyBorder="1" applyAlignment="1" applyProtection="1">
      <alignment horizontal="center" vertical="center"/>
      <protection locked="0"/>
    </xf>
    <xf numFmtId="0" fontId="23" fillId="88" borderId="58" xfId="0" applyFont="1" applyFill="1" applyBorder="1" applyAlignment="1" applyProtection="1">
      <alignment horizontal="center" vertical="center"/>
      <protection locked="0"/>
    </xf>
    <xf numFmtId="0" fontId="23" fillId="89" borderId="58" xfId="0" applyFont="1" applyFill="1" applyBorder="1" applyAlignment="1" applyProtection="1">
      <alignment horizontal="center" vertical="center"/>
      <protection locked="0"/>
    </xf>
    <xf numFmtId="0" fontId="23" fillId="90" borderId="58" xfId="0" applyFont="1" applyFill="1" applyBorder="1" applyAlignment="1" applyProtection="1">
      <alignment horizontal="center" vertical="center"/>
      <protection locked="0"/>
    </xf>
    <xf numFmtId="0" fontId="23" fillId="91" borderId="58" xfId="0" applyFont="1" applyFill="1" applyBorder="1" applyAlignment="1" applyProtection="1">
      <alignment horizontal="center" vertical="center"/>
      <protection locked="0"/>
    </xf>
    <xf numFmtId="0" fontId="23" fillId="92" borderId="58" xfId="0" applyFont="1" applyFill="1" applyBorder="1" applyAlignment="1" applyProtection="1">
      <alignment horizontal="center" vertical="center"/>
      <protection locked="0"/>
    </xf>
    <xf numFmtId="0" fontId="23" fillId="93" borderId="58" xfId="0" applyFont="1" applyFill="1" applyBorder="1" applyAlignment="1" applyProtection="1">
      <alignment horizontal="center" vertical="center"/>
      <protection locked="0"/>
    </xf>
    <xf numFmtId="166" fontId="2" fillId="0" borderId="17" xfId="0" applyNumberFormat="1" applyFont="1" applyBorder="1"/>
    <xf numFmtId="0" fontId="26" fillId="77" borderId="3" xfId="0" applyFont="1" applyFill="1" applyBorder="1" applyAlignment="1">
      <alignment horizontal="center" vertical="center"/>
    </xf>
    <xf numFmtId="0" fontId="26" fillId="78" borderId="13" xfId="0" applyFont="1" applyFill="1" applyBorder="1" applyAlignment="1">
      <alignment horizontal="center" vertical="center"/>
    </xf>
    <xf numFmtId="0" fontId="26" fillId="79" borderId="13" xfId="0" applyFont="1" applyFill="1" applyBorder="1" applyAlignment="1">
      <alignment horizontal="center" vertical="center"/>
    </xf>
    <xf numFmtId="0" fontId="26" fillId="80" borderId="13" xfId="0" applyFont="1" applyFill="1" applyBorder="1" applyAlignment="1">
      <alignment horizontal="center" vertical="center"/>
    </xf>
    <xf numFmtId="0" fontId="26" fillId="81" borderId="13" xfId="0" applyFont="1" applyFill="1" applyBorder="1" applyAlignment="1">
      <alignment horizontal="center" vertical="center"/>
    </xf>
    <xf numFmtId="0" fontId="26" fillId="82" borderId="13" xfId="0" applyFont="1" applyFill="1" applyBorder="1" applyAlignment="1">
      <alignment horizontal="center" vertical="center"/>
    </xf>
    <xf numFmtId="0" fontId="26" fillId="83" borderId="13" xfId="0" applyFont="1" applyFill="1" applyBorder="1" applyAlignment="1">
      <alignment horizontal="center" vertical="center"/>
    </xf>
    <xf numFmtId="0" fontId="26" fillId="84" borderId="13" xfId="0" applyFont="1" applyFill="1" applyBorder="1" applyAlignment="1">
      <alignment horizontal="center" vertical="center"/>
    </xf>
    <xf numFmtId="0" fontId="27" fillId="85" borderId="13" xfId="0" applyFont="1" applyFill="1" applyBorder="1"/>
    <xf numFmtId="0" fontId="7" fillId="86" borderId="13" xfId="0" applyFont="1" applyFill="1" applyBorder="1" applyAlignment="1">
      <alignment horizontal="center" vertical="center"/>
    </xf>
    <xf numFmtId="0" fontId="26" fillId="87" borderId="1" xfId="0" applyFont="1" applyFill="1" applyBorder="1" applyAlignment="1">
      <alignment horizontal="center" vertical="center"/>
    </xf>
    <xf numFmtId="0" fontId="26" fillId="88" borderId="23" xfId="0" applyFont="1" applyFill="1" applyBorder="1" applyAlignment="1">
      <alignment horizontal="center" vertical="center"/>
    </xf>
    <xf numFmtId="0" fontId="26" fillId="89" borderId="23" xfId="0" applyFont="1" applyFill="1" applyBorder="1" applyAlignment="1">
      <alignment horizontal="center" vertical="center"/>
    </xf>
    <xf numFmtId="0" fontId="26" fillId="90" borderId="23" xfId="0" applyFont="1" applyFill="1" applyBorder="1" applyAlignment="1">
      <alignment horizontal="center" vertical="center"/>
    </xf>
    <xf numFmtId="0" fontId="26" fillId="91" borderId="23" xfId="0" applyFont="1" applyFill="1" applyBorder="1" applyAlignment="1">
      <alignment horizontal="center" vertical="center"/>
    </xf>
    <xf numFmtId="0" fontId="26" fillId="92" borderId="23" xfId="0" applyFont="1" applyFill="1" applyBorder="1" applyAlignment="1">
      <alignment horizontal="center" vertical="center"/>
    </xf>
    <xf numFmtId="0" fontId="26" fillId="93" borderId="23" xfId="0" applyFont="1" applyFill="1" applyBorder="1" applyAlignment="1">
      <alignment horizontal="center" vertical="center"/>
    </xf>
    <xf numFmtId="0" fontId="2" fillId="3" borderId="36" xfId="0" applyFont="1" applyFill="1" applyBorder="1" applyAlignment="1">
      <alignment vertical="center"/>
    </xf>
    <xf numFmtId="167" fontId="0" fillId="3" borderId="36" xfId="0" applyNumberFormat="1" applyFill="1" applyBorder="1" applyAlignment="1">
      <alignment horizontal="center" vertical="center"/>
    </xf>
    <xf numFmtId="166" fontId="2" fillId="0" borderId="17" xfId="0" applyNumberFormat="1" applyFont="1" applyBorder="1" applyAlignment="1">
      <alignment vertical="center"/>
    </xf>
    <xf numFmtId="3" fontId="30" fillId="77" borderId="28" xfId="0" applyNumberFormat="1" applyFont="1" applyFill="1" applyBorder="1" applyAlignment="1">
      <alignment horizontal="center" vertical="center" wrapText="1"/>
    </xf>
    <xf numFmtId="3" fontId="42" fillId="78" borderId="29" xfId="0" applyNumberFormat="1" applyFont="1" applyFill="1" applyBorder="1" applyAlignment="1">
      <alignment horizontal="center" vertical="center" wrapText="1"/>
    </xf>
    <xf numFmtId="3" fontId="42" fillId="79" borderId="29" xfId="0" applyNumberFormat="1" applyFont="1" applyFill="1" applyBorder="1" applyAlignment="1">
      <alignment horizontal="center" vertical="center" wrapText="1"/>
    </xf>
    <xf numFmtId="3" fontId="42" fillId="23" borderId="29" xfId="0" applyNumberFormat="1" applyFont="1" applyFill="1" applyBorder="1" applyAlignment="1">
      <alignment horizontal="center" vertical="center" wrapText="1"/>
    </xf>
    <xf numFmtId="3" fontId="30" fillId="80" borderId="29" xfId="0" applyNumberFormat="1" applyFont="1" applyFill="1" applyBorder="1" applyAlignment="1">
      <alignment horizontal="center" vertical="center" wrapText="1"/>
    </xf>
    <xf numFmtId="3" fontId="30" fillId="81" borderId="29" xfId="0" applyNumberFormat="1" applyFont="1" applyFill="1" applyBorder="1" applyAlignment="1">
      <alignment horizontal="center" vertical="center"/>
    </xf>
    <xf numFmtId="3" fontId="30" fillId="82" borderId="29" xfId="0" applyNumberFormat="1" applyFont="1" applyFill="1" applyBorder="1" applyAlignment="1">
      <alignment horizontal="center" vertical="center"/>
    </xf>
    <xf numFmtId="3" fontId="30" fillId="83" borderId="29" xfId="0" applyNumberFormat="1" applyFont="1" applyFill="1" applyBorder="1" applyAlignment="1">
      <alignment horizontal="center" vertical="center" wrapText="1"/>
    </xf>
    <xf numFmtId="3" fontId="30" fillId="84" borderId="41" xfId="0" applyNumberFormat="1" applyFont="1" applyFill="1" applyBorder="1" applyAlignment="1">
      <alignment horizontal="center" vertical="center" wrapText="1"/>
    </xf>
    <xf numFmtId="3" fontId="30" fillId="85" borderId="41" xfId="0" applyNumberFormat="1" applyFont="1" applyFill="1" applyBorder="1" applyAlignment="1">
      <alignment horizontal="center" vertical="center" wrapText="1"/>
    </xf>
    <xf numFmtId="3" fontId="31" fillId="86" borderId="29" xfId="0" applyNumberFormat="1" applyFont="1" applyFill="1" applyBorder="1" applyAlignment="1">
      <alignment horizontal="center" vertical="center" wrapText="1"/>
    </xf>
    <xf numFmtId="3" fontId="30" fillId="87" borderId="38" xfId="0" applyNumberFormat="1" applyFont="1" applyFill="1" applyBorder="1" applyAlignment="1">
      <alignment horizontal="center" vertical="center" wrapText="1"/>
    </xf>
    <xf numFmtId="3" fontId="30" fillId="88" borderId="30" xfId="0" applyNumberFormat="1" applyFont="1" applyFill="1" applyBorder="1" applyAlignment="1">
      <alignment horizontal="center" vertical="center"/>
    </xf>
    <xf numFmtId="3" fontId="30" fillId="89" borderId="30" xfId="0" applyNumberFormat="1" applyFont="1" applyFill="1" applyBorder="1" applyAlignment="1">
      <alignment horizontal="center" vertical="center"/>
    </xf>
    <xf numFmtId="3" fontId="30" fillId="90" borderId="30" xfId="0" applyNumberFormat="1" applyFont="1" applyFill="1" applyBorder="1" applyAlignment="1">
      <alignment horizontal="center" vertical="center"/>
    </xf>
    <xf numFmtId="3" fontId="30" fillId="91" borderId="30" xfId="0" applyNumberFormat="1" applyFont="1" applyFill="1" applyBorder="1" applyAlignment="1">
      <alignment horizontal="center" vertical="center"/>
    </xf>
    <xf numFmtId="3" fontId="30" fillId="92" borderId="30" xfId="0" applyNumberFormat="1" applyFont="1" applyFill="1" applyBorder="1" applyAlignment="1">
      <alignment horizontal="center" vertical="center"/>
    </xf>
    <xf numFmtId="3" fontId="30" fillId="93" borderId="30" xfId="0" applyNumberFormat="1" applyFont="1" applyFill="1" applyBorder="1" applyAlignment="1">
      <alignment horizontal="center" vertical="center"/>
    </xf>
    <xf numFmtId="166" fontId="47" fillId="0" borderId="0" xfId="0" applyNumberFormat="1" applyFont="1" applyAlignment="1">
      <alignment horizontal="center" vertical="center"/>
    </xf>
    <xf numFmtId="3" fontId="19" fillId="19" borderId="65" xfId="0" applyNumberFormat="1" applyFont="1" applyFill="1" applyBorder="1" applyAlignment="1">
      <alignment horizontal="center" vertical="center"/>
    </xf>
    <xf numFmtId="0" fontId="2" fillId="0" borderId="66" xfId="0" applyFont="1" applyBorder="1"/>
    <xf numFmtId="3" fontId="23" fillId="77" borderId="91" xfId="0" applyNumberFormat="1" applyFont="1" applyFill="1" applyBorder="1" applyAlignment="1" applyProtection="1">
      <alignment horizontal="center" vertical="center"/>
      <protection locked="0"/>
    </xf>
    <xf numFmtId="3" fontId="44" fillId="78" borderId="65" xfId="0" applyNumberFormat="1" applyFont="1" applyFill="1" applyBorder="1" applyAlignment="1" applyProtection="1">
      <alignment horizontal="center" vertical="center"/>
      <protection locked="0"/>
    </xf>
    <xf numFmtId="3" fontId="44" fillId="79" borderId="65" xfId="0" applyNumberFormat="1" applyFont="1" applyFill="1" applyBorder="1" applyAlignment="1" applyProtection="1">
      <alignment horizontal="center" vertical="center"/>
      <protection locked="0"/>
    </xf>
    <xf numFmtId="3" fontId="44" fillId="23" borderId="65" xfId="0" applyNumberFormat="1" applyFont="1" applyFill="1" applyBorder="1" applyAlignment="1" applyProtection="1">
      <alignment horizontal="center" vertical="center"/>
      <protection locked="0"/>
    </xf>
    <xf numFmtId="3" fontId="23" fillId="80" borderId="65" xfId="0" applyNumberFormat="1" applyFont="1" applyFill="1" applyBorder="1" applyAlignment="1" applyProtection="1">
      <alignment horizontal="center" vertical="center"/>
      <protection locked="0"/>
    </xf>
    <xf numFmtId="3" fontId="23" fillId="81" borderId="65" xfId="0" applyNumberFormat="1" applyFont="1" applyFill="1" applyBorder="1" applyAlignment="1" applyProtection="1">
      <alignment horizontal="center" vertical="center"/>
      <protection locked="0"/>
    </xf>
    <xf numFmtId="3" fontId="23" fillId="82" borderId="65" xfId="0" applyNumberFormat="1" applyFont="1" applyFill="1" applyBorder="1" applyAlignment="1" applyProtection="1">
      <alignment horizontal="center" vertical="center"/>
      <protection locked="0"/>
    </xf>
    <xf numFmtId="3" fontId="23" fillId="83" borderId="65" xfId="0" applyNumberFormat="1" applyFont="1" applyFill="1" applyBorder="1" applyAlignment="1" applyProtection="1">
      <alignment horizontal="center" vertical="center"/>
      <protection locked="0"/>
    </xf>
    <xf numFmtId="3" fontId="23" fillId="84" borderId="65" xfId="0" applyNumberFormat="1" applyFont="1" applyFill="1" applyBorder="1" applyAlignment="1" applyProtection="1">
      <alignment horizontal="center" vertical="center"/>
      <protection locked="0"/>
    </xf>
    <xf numFmtId="3" fontId="23" fillId="85" borderId="65" xfId="0" applyNumberFormat="1" applyFont="1" applyFill="1" applyBorder="1" applyAlignment="1" applyProtection="1">
      <alignment horizontal="center"/>
      <protection locked="0"/>
    </xf>
    <xf numFmtId="3" fontId="44" fillId="86" borderId="65" xfId="0" applyNumberFormat="1" applyFont="1" applyFill="1" applyBorder="1" applyAlignment="1" applyProtection="1">
      <alignment horizontal="center" vertical="center"/>
      <protection locked="0"/>
    </xf>
    <xf numFmtId="3" fontId="23" fillId="87" borderId="66" xfId="0" applyNumberFormat="1" applyFont="1" applyFill="1" applyBorder="1" applyAlignment="1" applyProtection="1">
      <alignment horizontal="center" vertical="center"/>
      <protection locked="0"/>
    </xf>
    <xf numFmtId="3" fontId="23" fillId="88" borderId="67" xfId="0" applyNumberFormat="1" applyFont="1" applyFill="1" applyBorder="1" applyAlignment="1" applyProtection="1">
      <alignment horizontal="center" vertical="center"/>
      <protection locked="0"/>
    </xf>
    <xf numFmtId="3" fontId="23" fillId="89" borderId="66" xfId="0" applyNumberFormat="1" applyFont="1" applyFill="1" applyBorder="1" applyAlignment="1" applyProtection="1">
      <alignment horizontal="center" vertical="center"/>
      <protection locked="0"/>
    </xf>
    <xf numFmtId="3" fontId="23" fillId="90" borderId="66" xfId="0" applyNumberFormat="1" applyFont="1" applyFill="1" applyBorder="1" applyAlignment="1" applyProtection="1">
      <alignment horizontal="center" vertical="center"/>
      <protection locked="0"/>
    </xf>
    <xf numFmtId="3" fontId="23" fillId="91" borderId="66" xfId="0" applyNumberFormat="1" applyFont="1" applyFill="1" applyBorder="1" applyAlignment="1" applyProtection="1">
      <alignment horizontal="center" vertical="center"/>
      <protection locked="0"/>
    </xf>
    <xf numFmtId="3" fontId="23" fillId="92" borderId="66" xfId="0" applyNumberFormat="1" applyFont="1" applyFill="1" applyBorder="1" applyAlignment="1" applyProtection="1">
      <alignment horizontal="center" vertical="center"/>
      <protection locked="0"/>
    </xf>
    <xf numFmtId="3" fontId="23" fillId="93" borderId="68" xfId="0" applyNumberFormat="1" applyFont="1" applyFill="1" applyBorder="1" applyAlignment="1" applyProtection="1">
      <alignment horizontal="center" vertical="center"/>
      <protection locked="0"/>
    </xf>
    <xf numFmtId="166" fontId="0" fillId="0" borderId="44" xfId="0" applyNumberFormat="1" applyBorder="1" applyAlignment="1">
      <alignment horizontal="right" vertical="center"/>
    </xf>
    <xf numFmtId="0" fontId="47" fillId="0" borderId="44" xfId="0" applyFont="1" applyBorder="1" applyAlignment="1">
      <alignment vertical="center"/>
    </xf>
    <xf numFmtId="3" fontId="19" fillId="19" borderId="19" xfId="0" applyNumberFormat="1" applyFont="1" applyFill="1" applyBorder="1" applyAlignment="1">
      <alignment horizontal="center" vertical="center"/>
    </xf>
    <xf numFmtId="3" fontId="19" fillId="0" borderId="13" xfId="0" applyNumberFormat="1" applyFont="1" applyBorder="1" applyAlignment="1">
      <alignment horizontal="center"/>
    </xf>
    <xf numFmtId="3" fontId="24" fillId="0" borderId="61" xfId="0" applyNumberFormat="1" applyFont="1" applyBorder="1" applyAlignment="1">
      <alignment horizontal="center" vertical="center"/>
    </xf>
    <xf numFmtId="0" fontId="3" fillId="0" borderId="0" xfId="0" applyFont="1" applyAlignment="1">
      <alignment horizontal="left" vertical="center" wrapText="1"/>
    </xf>
    <xf numFmtId="0" fontId="17" fillId="77" borderId="18" xfId="0" applyFont="1" applyFill="1" applyBorder="1"/>
    <xf numFmtId="0" fontId="17" fillId="94" borderId="18" xfId="0" applyFont="1" applyFill="1" applyBorder="1"/>
    <xf numFmtId="0" fontId="17" fillId="95" borderId="18" xfId="0" applyFont="1" applyFill="1" applyBorder="1"/>
    <xf numFmtId="0" fontId="2" fillId="96" borderId="18" xfId="0" applyFont="1" applyFill="1" applyBorder="1"/>
    <xf numFmtId="0" fontId="17" fillId="97" borderId="18" xfId="0" applyFont="1" applyFill="1" applyBorder="1"/>
    <xf numFmtId="0" fontId="18" fillId="98" borderId="18" xfId="0" applyFont="1" applyFill="1" applyBorder="1"/>
    <xf numFmtId="0" fontId="2" fillId="99" borderId="18" xfId="0" applyFont="1" applyFill="1" applyBorder="1"/>
    <xf numFmtId="0" fontId="17" fillId="100" borderId="18" xfId="0" applyFont="1" applyFill="1" applyBorder="1"/>
    <xf numFmtId="0" fontId="17" fillId="101" borderId="18" xfId="0" applyFont="1" applyFill="1" applyBorder="1"/>
    <xf numFmtId="0" fontId="17" fillId="102" borderId="18" xfId="0" applyFont="1" applyFill="1" applyBorder="1"/>
    <xf numFmtId="0" fontId="17" fillId="103" borderId="18" xfId="0" applyFont="1" applyFill="1" applyBorder="1"/>
    <xf numFmtId="3" fontId="23" fillId="77" borderId="19" xfId="0" applyNumberFormat="1" applyFont="1" applyFill="1" applyBorder="1" applyAlignment="1">
      <alignment horizontal="center" vertical="center"/>
    </xf>
    <xf numFmtId="3" fontId="44" fillId="78" borderId="19" xfId="0" applyNumberFormat="1" applyFont="1" applyFill="1" applyBorder="1" applyAlignment="1">
      <alignment horizontal="center" vertical="center"/>
    </xf>
    <xf numFmtId="3" fontId="44" fillId="94" borderId="19" xfId="0" applyNumberFormat="1" applyFont="1" applyFill="1" applyBorder="1" applyAlignment="1">
      <alignment horizontal="center" vertical="center"/>
    </xf>
    <xf numFmtId="3" fontId="44" fillId="95" borderId="19" xfId="0" applyNumberFormat="1" applyFont="1" applyFill="1" applyBorder="1" applyAlignment="1">
      <alignment horizontal="center" vertical="center"/>
    </xf>
    <xf numFmtId="3" fontId="23" fillId="96" borderId="19" xfId="0" applyNumberFormat="1" applyFont="1" applyFill="1" applyBorder="1" applyAlignment="1">
      <alignment horizontal="center" vertical="center"/>
    </xf>
    <xf numFmtId="3" fontId="23" fillId="97" borderId="19" xfId="0" applyNumberFormat="1" applyFont="1" applyFill="1" applyBorder="1" applyAlignment="1">
      <alignment horizontal="center" vertical="center"/>
    </xf>
    <xf numFmtId="3" fontId="23" fillId="98" borderId="19" xfId="0" applyNumberFormat="1" applyFont="1" applyFill="1" applyBorder="1" applyAlignment="1">
      <alignment horizontal="center" vertical="center"/>
    </xf>
    <xf numFmtId="3" fontId="23" fillId="99" borderId="19" xfId="0" applyNumberFormat="1" applyFont="1" applyFill="1" applyBorder="1" applyAlignment="1">
      <alignment horizontal="center" vertical="center"/>
    </xf>
    <xf numFmtId="3" fontId="23" fillId="100" borderId="20" xfId="0" applyNumberFormat="1" applyFont="1" applyFill="1" applyBorder="1" applyAlignment="1">
      <alignment horizontal="center" vertical="center"/>
    </xf>
    <xf numFmtId="3" fontId="23" fillId="101" borderId="21" xfId="0" applyNumberFormat="1" applyFont="1" applyFill="1" applyBorder="1" applyAlignment="1">
      <alignment horizontal="center" vertical="center"/>
    </xf>
    <xf numFmtId="3" fontId="44" fillId="102" borderId="21" xfId="0" applyNumberFormat="1" applyFont="1" applyFill="1" applyBorder="1" applyAlignment="1">
      <alignment horizontal="center" vertical="center"/>
    </xf>
    <xf numFmtId="3" fontId="23" fillId="103" borderId="21" xfId="0" applyNumberFormat="1" applyFont="1" applyFill="1" applyBorder="1" applyAlignment="1">
      <alignment horizontal="center" vertical="center"/>
    </xf>
    <xf numFmtId="3" fontId="23" fillId="88" borderId="21" xfId="0" applyNumberFormat="1" applyFont="1" applyFill="1" applyBorder="1" applyAlignment="1">
      <alignment horizontal="center" vertical="center"/>
    </xf>
    <xf numFmtId="3" fontId="23" fillId="89" borderId="21" xfId="0" applyNumberFormat="1" applyFont="1" applyFill="1" applyBorder="1" applyAlignment="1">
      <alignment horizontal="center" vertical="center"/>
    </xf>
    <xf numFmtId="3" fontId="23" fillId="90" borderId="21" xfId="0" applyNumberFormat="1" applyFont="1" applyFill="1" applyBorder="1" applyAlignment="1">
      <alignment horizontal="center" vertical="center"/>
    </xf>
    <xf numFmtId="3" fontId="23" fillId="91" borderId="21" xfId="0" applyNumberFormat="1" applyFont="1" applyFill="1" applyBorder="1" applyAlignment="1">
      <alignment horizontal="center" vertical="center"/>
    </xf>
    <xf numFmtId="3" fontId="23" fillId="92" borderId="21" xfId="0" applyNumberFormat="1" applyFont="1" applyFill="1" applyBorder="1" applyAlignment="1">
      <alignment horizontal="center" vertical="center"/>
    </xf>
    <xf numFmtId="3" fontId="23" fillId="93" borderId="21" xfId="0" applyNumberFormat="1" applyFont="1" applyFill="1" applyBorder="1" applyAlignment="1">
      <alignment horizontal="center" vertical="center"/>
    </xf>
    <xf numFmtId="3" fontId="23" fillId="21" borderId="19" xfId="0" applyNumberFormat="1" applyFont="1" applyFill="1" applyBorder="1" applyAlignment="1">
      <alignment horizontal="center" vertical="center"/>
    </xf>
    <xf numFmtId="3" fontId="44" fillId="23" borderId="19" xfId="0" applyNumberFormat="1" applyFont="1" applyFill="1" applyBorder="1" applyAlignment="1">
      <alignment horizontal="center" vertical="center"/>
    </xf>
    <xf numFmtId="3" fontId="23" fillId="25" borderId="19" xfId="0" applyNumberFormat="1" applyFont="1" applyFill="1" applyBorder="1" applyAlignment="1">
      <alignment horizontal="center" vertical="center"/>
    </xf>
    <xf numFmtId="3" fontId="44" fillId="27" borderId="19" xfId="0" applyNumberFormat="1" applyFont="1" applyFill="1" applyBorder="1" applyAlignment="1">
      <alignment horizontal="center" vertical="center"/>
    </xf>
    <xf numFmtId="3" fontId="44" fillId="29" borderId="19" xfId="0" applyNumberFormat="1" applyFont="1" applyFill="1" applyBorder="1" applyAlignment="1">
      <alignment horizontal="center" vertical="center"/>
    </xf>
    <xf numFmtId="3" fontId="23" fillId="50" borderId="19" xfId="0" applyNumberFormat="1" applyFont="1" applyFill="1" applyBorder="1" applyAlignment="1">
      <alignment horizontal="center" vertical="center"/>
    </xf>
    <xf numFmtId="3" fontId="23" fillId="39" borderId="19" xfId="0" applyNumberFormat="1" applyFont="1" applyFill="1" applyBorder="1" applyAlignment="1">
      <alignment horizontal="center" vertical="center"/>
    </xf>
    <xf numFmtId="3" fontId="44" fillId="31" borderId="19" xfId="0" applyNumberFormat="1" applyFont="1" applyFill="1" applyBorder="1" applyAlignment="1">
      <alignment horizontal="center" vertical="center"/>
    </xf>
    <xf numFmtId="3" fontId="23" fillId="46" borderId="20" xfId="0" applyNumberFormat="1" applyFont="1" applyFill="1" applyBorder="1" applyAlignment="1">
      <alignment horizontal="center" vertical="center"/>
    </xf>
    <xf numFmtId="3" fontId="23" fillId="33" borderId="21" xfId="0" applyNumberFormat="1" applyFont="1" applyFill="1" applyBorder="1" applyAlignment="1">
      <alignment horizontal="center" vertical="center"/>
    </xf>
    <xf numFmtId="3" fontId="23" fillId="48" borderId="21" xfId="0" applyNumberFormat="1" applyFont="1" applyFill="1" applyBorder="1" applyAlignment="1">
      <alignment horizontal="center" vertical="center"/>
    </xf>
    <xf numFmtId="3" fontId="23" fillId="4" borderId="19" xfId="0" applyNumberFormat="1" applyFont="1" applyFill="1" applyBorder="1" applyAlignment="1">
      <alignment horizontal="center" vertical="center"/>
    </xf>
    <xf numFmtId="3" fontId="23" fillId="5" borderId="19" xfId="0" applyNumberFormat="1" applyFont="1" applyFill="1" applyBorder="1" applyAlignment="1">
      <alignment horizontal="center" vertical="center"/>
    </xf>
    <xf numFmtId="3" fontId="23" fillId="6" borderId="19" xfId="0" applyNumberFormat="1" applyFont="1" applyFill="1" applyBorder="1" applyAlignment="1">
      <alignment horizontal="center" vertical="center"/>
    </xf>
    <xf numFmtId="3" fontId="23" fillId="43" borderId="19" xfId="0" applyNumberFormat="1" applyFont="1" applyFill="1" applyBorder="1" applyAlignment="1">
      <alignment horizontal="center" vertical="center"/>
    </xf>
    <xf numFmtId="3" fontId="23" fillId="7" borderId="19" xfId="0" applyNumberFormat="1" applyFont="1" applyFill="1" applyBorder="1" applyAlignment="1">
      <alignment horizontal="center" vertical="center"/>
    </xf>
    <xf numFmtId="3" fontId="23" fillId="40" borderId="19" xfId="0" applyNumberFormat="1" applyFont="1" applyFill="1" applyBorder="1" applyAlignment="1">
      <alignment horizontal="center" vertical="center"/>
    </xf>
    <xf numFmtId="3" fontId="24" fillId="8" borderId="19" xfId="0" applyNumberFormat="1" applyFont="1" applyFill="1" applyBorder="1" applyAlignment="1">
      <alignment horizontal="center" vertical="center"/>
    </xf>
    <xf numFmtId="3" fontId="23" fillId="12" borderId="19" xfId="0" applyNumberFormat="1" applyFont="1" applyFill="1" applyBorder="1" applyAlignment="1">
      <alignment horizontal="center" vertical="center"/>
    </xf>
    <xf numFmtId="3" fontId="23" fillId="44" borderId="20" xfId="0" applyNumberFormat="1" applyFont="1" applyFill="1" applyBorder="1" applyAlignment="1">
      <alignment horizontal="center" vertical="center"/>
    </xf>
    <xf numFmtId="3" fontId="23" fillId="9" borderId="55" xfId="0" applyNumberFormat="1" applyFont="1" applyFill="1" applyBorder="1" applyAlignment="1">
      <alignment horizontal="center" vertical="center"/>
    </xf>
    <xf numFmtId="3" fontId="24" fillId="10" borderId="19" xfId="0" applyNumberFormat="1" applyFont="1" applyFill="1" applyBorder="1" applyAlignment="1">
      <alignment horizontal="center" vertical="center"/>
    </xf>
    <xf numFmtId="3" fontId="24" fillId="0" borderId="19" xfId="0" applyNumberFormat="1" applyFont="1" applyBorder="1" applyAlignment="1">
      <alignment horizontal="center" vertical="center"/>
    </xf>
    <xf numFmtId="3" fontId="23" fillId="13" borderId="21" xfId="0" applyNumberFormat="1" applyFont="1" applyFill="1" applyBorder="1" applyAlignment="1">
      <alignment horizontal="center" vertical="center"/>
    </xf>
    <xf numFmtId="3" fontId="30" fillId="4" borderId="29" xfId="0" applyNumberFormat="1" applyFont="1" applyFill="1" applyBorder="1" applyAlignment="1">
      <alignment horizontal="center" vertical="center" wrapText="1"/>
    </xf>
    <xf numFmtId="3" fontId="30" fillId="5" borderId="29" xfId="0" applyNumberFormat="1" applyFont="1" applyFill="1" applyBorder="1" applyAlignment="1">
      <alignment horizontal="center" vertical="center" wrapText="1"/>
    </xf>
    <xf numFmtId="3" fontId="30" fillId="6" borderId="29" xfId="0" applyNumberFormat="1" applyFont="1" applyFill="1" applyBorder="1" applyAlignment="1">
      <alignment horizontal="center" vertical="center" wrapText="1"/>
    </xf>
    <xf numFmtId="3" fontId="30" fillId="42" borderId="29" xfId="0" applyNumberFormat="1" applyFont="1" applyFill="1" applyBorder="1" applyAlignment="1">
      <alignment horizontal="center" vertical="center"/>
    </xf>
    <xf numFmtId="3" fontId="30" fillId="7" borderId="29" xfId="0" applyNumberFormat="1" applyFont="1" applyFill="1" applyBorder="1" applyAlignment="1">
      <alignment horizontal="center" vertical="center"/>
    </xf>
    <xf numFmtId="3" fontId="30" fillId="41" borderId="29" xfId="0" applyNumberFormat="1" applyFont="1" applyFill="1" applyBorder="1" applyAlignment="1">
      <alignment horizontal="center" vertical="center" wrapText="1"/>
    </xf>
    <xf numFmtId="3" fontId="31" fillId="8" borderId="29" xfId="0" applyNumberFormat="1" applyFont="1" applyFill="1" applyBorder="1" applyAlignment="1">
      <alignment horizontal="center" vertical="center" wrapText="1"/>
    </xf>
    <xf numFmtId="3" fontId="30" fillId="12" borderId="29" xfId="0" applyNumberFormat="1" applyFont="1" applyFill="1" applyBorder="1" applyAlignment="1">
      <alignment horizontal="center" vertical="center" wrapText="1"/>
    </xf>
    <xf numFmtId="3" fontId="30" fillId="44" borderId="38" xfId="0" applyNumberFormat="1" applyFont="1" applyFill="1" applyBorder="1" applyAlignment="1">
      <alignment horizontal="center" vertical="center" wrapText="1"/>
    </xf>
    <xf numFmtId="3" fontId="30" fillId="9" borderId="52" xfId="0" applyNumberFormat="1" applyFont="1" applyFill="1" applyBorder="1" applyAlignment="1">
      <alignment horizontal="center" vertical="center" wrapText="1"/>
    </xf>
    <xf numFmtId="3" fontId="31" fillId="10" borderId="29" xfId="0" applyNumberFormat="1" applyFont="1" applyFill="1" applyBorder="1" applyAlignment="1">
      <alignment horizontal="center" vertical="center" wrapText="1"/>
    </xf>
    <xf numFmtId="3" fontId="31" fillId="11" borderId="29" xfId="0" applyNumberFormat="1" applyFont="1" applyFill="1" applyBorder="1" applyAlignment="1">
      <alignment horizontal="center" vertical="center"/>
    </xf>
    <xf numFmtId="3" fontId="30" fillId="13" borderId="30" xfId="0" applyNumberFormat="1" applyFont="1" applyFill="1" applyBorder="1" applyAlignment="1">
      <alignment horizontal="center" vertical="center"/>
    </xf>
    <xf numFmtId="3" fontId="23" fillId="4" borderId="19" xfId="0" applyNumberFormat="1" applyFont="1" applyFill="1" applyBorder="1" applyAlignment="1" applyProtection="1">
      <alignment horizontal="center" vertical="center"/>
      <protection locked="0"/>
    </xf>
    <xf numFmtId="3" fontId="23" fillId="5" borderId="19" xfId="0" applyNumberFormat="1" applyFont="1" applyFill="1" applyBorder="1" applyAlignment="1" applyProtection="1">
      <alignment horizontal="center" vertical="center"/>
      <protection locked="0"/>
    </xf>
    <xf numFmtId="3" fontId="23" fillId="6" borderId="19" xfId="0" applyNumberFormat="1" applyFont="1" applyFill="1" applyBorder="1" applyAlignment="1" applyProtection="1">
      <alignment horizontal="center" vertical="center"/>
      <protection locked="0"/>
    </xf>
    <xf numFmtId="3" fontId="23" fillId="43" borderId="19" xfId="0" applyNumberFormat="1" applyFont="1" applyFill="1" applyBorder="1" applyAlignment="1" applyProtection="1">
      <alignment horizontal="center" vertical="center"/>
      <protection locked="0"/>
    </xf>
    <xf numFmtId="3" fontId="23" fillId="7" borderId="19" xfId="0" applyNumberFormat="1" applyFont="1" applyFill="1" applyBorder="1" applyAlignment="1" applyProtection="1">
      <alignment horizontal="center" vertical="center"/>
      <protection locked="0"/>
    </xf>
    <xf numFmtId="3" fontId="23" fillId="40" borderId="19" xfId="0" applyNumberFormat="1" applyFont="1" applyFill="1" applyBorder="1" applyAlignment="1" applyProtection="1">
      <alignment horizontal="center" vertical="center"/>
      <protection locked="0"/>
    </xf>
    <xf numFmtId="3" fontId="24" fillId="8" borderId="19" xfId="0" applyNumberFormat="1" applyFont="1" applyFill="1" applyBorder="1" applyAlignment="1" applyProtection="1">
      <alignment horizontal="center" vertical="center"/>
      <protection locked="0"/>
    </xf>
    <xf numFmtId="3" fontId="23" fillId="12" borderId="19" xfId="0" applyNumberFormat="1" applyFont="1" applyFill="1" applyBorder="1" applyAlignment="1" applyProtection="1">
      <alignment horizontal="center" vertical="center"/>
      <protection locked="0"/>
    </xf>
    <xf numFmtId="3" fontId="23" fillId="44" borderId="20" xfId="0" applyNumberFormat="1" applyFont="1" applyFill="1" applyBorder="1" applyAlignment="1" applyProtection="1">
      <alignment horizontal="center" vertical="center"/>
      <protection locked="0"/>
    </xf>
    <xf numFmtId="3" fontId="23" fillId="9" borderId="55" xfId="0" applyNumberFormat="1" applyFont="1" applyFill="1" applyBorder="1" applyAlignment="1" applyProtection="1">
      <alignment horizontal="center" vertical="center"/>
      <protection locked="0"/>
    </xf>
    <xf numFmtId="3" fontId="24" fillId="10" borderId="19" xfId="0" applyNumberFormat="1" applyFont="1" applyFill="1" applyBorder="1" applyAlignment="1" applyProtection="1">
      <alignment horizontal="center" vertical="center"/>
      <protection locked="0"/>
    </xf>
    <xf numFmtId="3" fontId="24" fillId="0" borderId="19" xfId="0" applyNumberFormat="1" applyFont="1" applyBorder="1" applyAlignment="1" applyProtection="1">
      <alignment horizontal="center" vertical="center"/>
      <protection locked="0"/>
    </xf>
    <xf numFmtId="3" fontId="23" fillId="13" borderId="21" xfId="0" applyNumberFormat="1" applyFont="1" applyFill="1" applyBorder="1" applyAlignment="1" applyProtection="1">
      <alignment horizontal="center" vertical="center"/>
      <protection locked="0"/>
    </xf>
    <xf numFmtId="3" fontId="30" fillId="21" borderId="29" xfId="0" applyNumberFormat="1" applyFont="1" applyFill="1" applyBorder="1" applyAlignment="1">
      <alignment horizontal="center" vertical="center" wrapText="1"/>
    </xf>
    <xf numFmtId="3" fontId="30" fillId="25" borderId="29" xfId="0" applyNumberFormat="1" applyFont="1" applyFill="1" applyBorder="1" applyAlignment="1">
      <alignment horizontal="center" vertical="center" wrapText="1"/>
    </xf>
    <xf numFmtId="3" fontId="42" fillId="27" borderId="29" xfId="0" applyNumberFormat="1" applyFont="1" applyFill="1" applyBorder="1" applyAlignment="1">
      <alignment horizontal="center" vertical="center"/>
    </xf>
    <xf numFmtId="3" fontId="31" fillId="29" borderId="29" xfId="0" applyNumberFormat="1" applyFont="1" applyFill="1" applyBorder="1" applyAlignment="1">
      <alignment horizontal="center" vertical="center" wrapText="1"/>
    </xf>
    <xf numFmtId="3" fontId="30" fillId="50" borderId="41" xfId="0" applyNumberFormat="1" applyFont="1" applyFill="1" applyBorder="1" applyAlignment="1">
      <alignment horizontal="center" vertical="center" wrapText="1"/>
    </xf>
    <xf numFmtId="3" fontId="30" fillId="39" borderId="41" xfId="0" applyNumberFormat="1" applyFont="1" applyFill="1" applyBorder="1" applyAlignment="1">
      <alignment horizontal="center" vertical="center" wrapText="1"/>
    </xf>
    <xf numFmtId="3" fontId="31" fillId="31" borderId="29" xfId="0" applyNumberFormat="1" applyFont="1" applyFill="1" applyBorder="1" applyAlignment="1">
      <alignment horizontal="center" vertical="center" wrapText="1"/>
    </xf>
    <xf numFmtId="3" fontId="30" fillId="46" borderId="38" xfId="0" applyNumberFormat="1" applyFont="1" applyFill="1" applyBorder="1" applyAlignment="1">
      <alignment horizontal="center" vertical="center" wrapText="1"/>
    </xf>
    <xf numFmtId="3" fontId="30" fillId="33" borderId="30" xfId="0" applyNumberFormat="1" applyFont="1" applyFill="1" applyBorder="1" applyAlignment="1">
      <alignment horizontal="center" vertical="center"/>
    </xf>
    <xf numFmtId="3" fontId="30" fillId="48" borderId="30" xfId="0" applyNumberFormat="1" applyFont="1" applyFill="1" applyBorder="1" applyAlignment="1">
      <alignment horizontal="center" vertical="center"/>
    </xf>
    <xf numFmtId="3" fontId="23" fillId="21" borderId="65" xfId="0" applyNumberFormat="1" applyFont="1" applyFill="1" applyBorder="1" applyAlignment="1" applyProtection="1">
      <alignment horizontal="center" vertical="center"/>
      <protection locked="0"/>
    </xf>
    <xf numFmtId="3" fontId="23" fillId="25" borderId="65" xfId="0" applyNumberFormat="1" applyFont="1" applyFill="1" applyBorder="1" applyAlignment="1" applyProtection="1">
      <alignment horizontal="center" vertical="center"/>
      <protection locked="0"/>
    </xf>
    <xf numFmtId="3" fontId="44" fillId="27" borderId="65" xfId="0" applyNumberFormat="1" applyFont="1" applyFill="1" applyBorder="1" applyAlignment="1" applyProtection="1">
      <alignment horizontal="center" vertical="center"/>
      <protection locked="0"/>
    </xf>
    <xf numFmtId="3" fontId="44" fillId="29" borderId="65" xfId="0" applyNumberFormat="1" applyFont="1" applyFill="1" applyBorder="1" applyAlignment="1" applyProtection="1">
      <alignment horizontal="center" vertical="center"/>
      <protection locked="0"/>
    </xf>
    <xf numFmtId="3" fontId="23" fillId="50" borderId="65" xfId="0" applyNumberFormat="1" applyFont="1" applyFill="1" applyBorder="1" applyAlignment="1" applyProtection="1">
      <alignment horizontal="center" vertical="center"/>
      <protection locked="0"/>
    </xf>
    <xf numFmtId="3" fontId="23" fillId="39" borderId="65" xfId="0" applyNumberFormat="1" applyFont="1" applyFill="1" applyBorder="1" applyAlignment="1" applyProtection="1">
      <alignment horizontal="center"/>
      <protection locked="0"/>
    </xf>
    <xf numFmtId="3" fontId="44" fillId="31" borderId="65" xfId="0" applyNumberFormat="1" applyFont="1" applyFill="1" applyBorder="1" applyAlignment="1" applyProtection="1">
      <alignment horizontal="center" vertical="center"/>
      <protection locked="0"/>
    </xf>
    <xf numFmtId="3" fontId="23" fillId="46" borderId="66" xfId="0" applyNumberFormat="1" applyFont="1" applyFill="1" applyBorder="1" applyAlignment="1" applyProtection="1">
      <alignment horizontal="center" vertical="center"/>
      <protection locked="0"/>
    </xf>
    <xf numFmtId="3" fontId="23" fillId="33" borderId="67" xfId="0" applyNumberFormat="1" applyFont="1" applyFill="1" applyBorder="1" applyAlignment="1" applyProtection="1">
      <alignment horizontal="center" vertical="center"/>
      <protection locked="0"/>
    </xf>
    <xf numFmtId="3" fontId="23" fillId="48" borderId="68" xfId="0" applyNumberFormat="1" applyFont="1" applyFill="1" applyBorder="1" applyAlignment="1" applyProtection="1">
      <alignment horizontal="center" vertical="center"/>
      <protection locked="0"/>
    </xf>
    <xf numFmtId="0" fontId="49" fillId="0" borderId="0" xfId="0" applyFont="1"/>
    <xf numFmtId="0" fontId="57" fillId="0" borderId="0" xfId="0" applyFont="1"/>
    <xf numFmtId="0" fontId="47" fillId="0" borderId="36" xfId="0" applyFont="1" applyBorder="1" applyAlignment="1">
      <alignment horizontal="right" vertical="center"/>
    </xf>
    <xf numFmtId="169" fontId="47" fillId="0" borderId="36" xfId="0" applyNumberFormat="1" applyFont="1" applyBorder="1" applyAlignment="1">
      <alignment horizontal="center" vertical="center"/>
    </xf>
    <xf numFmtId="0" fontId="52" fillId="59" borderId="0" xfId="0" applyFont="1" applyFill="1" applyAlignment="1">
      <alignment horizontal="right" vertical="center" wrapText="1"/>
    </xf>
    <xf numFmtId="0" fontId="52" fillId="59" borderId="0" xfId="0" applyFont="1" applyFill="1" applyAlignment="1">
      <alignment horizontal="right" vertical="center"/>
    </xf>
    <xf numFmtId="166" fontId="13" fillId="59" borderId="0" xfId="0" applyNumberFormat="1" applyFont="1" applyFill="1" applyAlignment="1">
      <alignment horizontal="right" vertical="center"/>
    </xf>
    <xf numFmtId="170" fontId="53" fillId="59" borderId="0" xfId="0" applyNumberFormat="1" applyFont="1" applyFill="1" applyAlignment="1">
      <alignment horizontal="center" vertical="center"/>
    </xf>
    <xf numFmtId="49" fontId="19" fillId="58" borderId="24" xfId="0" applyNumberFormat="1" applyFont="1" applyFill="1" applyBorder="1" applyAlignment="1">
      <alignment horizontal="center"/>
    </xf>
    <xf numFmtId="49" fontId="19" fillId="58" borderId="11" xfId="0" applyNumberFormat="1" applyFont="1" applyFill="1" applyBorder="1" applyAlignment="1">
      <alignment horizontal="center"/>
    </xf>
    <xf numFmtId="49" fontId="19" fillId="58" borderId="12" xfId="0" applyNumberFormat="1" applyFont="1" applyFill="1" applyBorder="1" applyAlignment="1">
      <alignment horizontal="center"/>
    </xf>
    <xf numFmtId="0" fontId="19" fillId="36" borderId="1" xfId="0" applyFont="1" applyFill="1" applyBorder="1" applyAlignment="1">
      <alignment horizontal="center"/>
    </xf>
    <xf numFmtId="0" fontId="19" fillId="36" borderId="5" xfId="0" applyFont="1" applyFill="1" applyBorder="1" applyAlignment="1">
      <alignment horizontal="center"/>
    </xf>
    <xf numFmtId="0" fontId="19" fillId="36" borderId="3" xfId="0" applyFont="1" applyFill="1" applyBorder="1" applyAlignment="1">
      <alignment horizontal="center"/>
    </xf>
    <xf numFmtId="49" fontId="19" fillId="53" borderId="46" xfId="0" applyNumberFormat="1" applyFont="1" applyFill="1" applyBorder="1" applyAlignment="1">
      <alignment horizontal="center"/>
    </xf>
    <xf numFmtId="49" fontId="19" fillId="53" borderId="47" xfId="0" applyNumberFormat="1" applyFont="1" applyFill="1" applyBorder="1" applyAlignment="1">
      <alignment horizontal="center"/>
    </xf>
    <xf numFmtId="49" fontId="19" fillId="53" borderId="48" xfId="0" applyNumberFormat="1" applyFont="1" applyFill="1" applyBorder="1" applyAlignment="1">
      <alignment horizontal="center"/>
    </xf>
    <xf numFmtId="49" fontId="19" fillId="54" borderId="46" xfId="0" applyNumberFormat="1" applyFont="1" applyFill="1" applyBorder="1" applyAlignment="1">
      <alignment horizontal="center"/>
    </xf>
    <xf numFmtId="49" fontId="19" fillId="54" borderId="47" xfId="0" applyNumberFormat="1" applyFont="1" applyFill="1" applyBorder="1" applyAlignment="1">
      <alignment horizontal="center"/>
    </xf>
    <xf numFmtId="49" fontId="19" fillId="54" borderId="48" xfId="0" applyNumberFormat="1" applyFont="1" applyFill="1" applyBorder="1" applyAlignment="1">
      <alignment horizontal="center"/>
    </xf>
    <xf numFmtId="49" fontId="19" fillId="36" borderId="24" xfId="0" applyNumberFormat="1" applyFont="1" applyFill="1" applyBorder="1" applyAlignment="1">
      <alignment horizontal="center"/>
    </xf>
    <xf numFmtId="49" fontId="19" fillId="36" borderId="11" xfId="0" applyNumberFormat="1" applyFont="1" applyFill="1" applyBorder="1" applyAlignment="1">
      <alignment horizontal="center"/>
    </xf>
    <xf numFmtId="49" fontId="19" fillId="36" borderId="12" xfId="0" applyNumberFormat="1" applyFont="1" applyFill="1" applyBorder="1" applyAlignment="1">
      <alignment horizontal="center"/>
    </xf>
    <xf numFmtId="49" fontId="19" fillId="14" borderId="1" xfId="0" applyNumberFormat="1" applyFont="1" applyFill="1" applyBorder="1" applyAlignment="1">
      <alignment horizontal="center"/>
    </xf>
    <xf numFmtId="0" fontId="5" fillId="0" borderId="2" xfId="0" applyFont="1" applyBorder="1"/>
    <xf numFmtId="0" fontId="5" fillId="0" borderId="3" xfId="0" applyFont="1" applyBorder="1"/>
    <xf numFmtId="49" fontId="19" fillId="52" borderId="1" xfId="0" applyNumberFormat="1" applyFont="1" applyFill="1" applyBorder="1" applyAlignment="1">
      <alignment horizontal="center"/>
    </xf>
    <xf numFmtId="49" fontId="19" fillId="52" borderId="5" xfId="0" applyNumberFormat="1" applyFont="1" applyFill="1" applyBorder="1" applyAlignment="1">
      <alignment horizontal="center"/>
    </xf>
    <xf numFmtId="49" fontId="19" fillId="52" borderId="3" xfId="0" applyNumberFormat="1" applyFont="1" applyFill="1" applyBorder="1" applyAlignment="1">
      <alignment horizontal="center"/>
    </xf>
    <xf numFmtId="49" fontId="19" fillId="55" borderId="46" xfId="0" applyNumberFormat="1" applyFont="1" applyFill="1" applyBorder="1" applyAlignment="1">
      <alignment horizontal="center"/>
    </xf>
    <xf numFmtId="49" fontId="19" fillId="55" borderId="47" xfId="0" applyNumberFormat="1" applyFont="1" applyFill="1" applyBorder="1" applyAlignment="1">
      <alignment horizontal="center"/>
    </xf>
    <xf numFmtId="49" fontId="19" fillId="55" borderId="48" xfId="0" applyNumberFormat="1" applyFont="1" applyFill="1" applyBorder="1" applyAlignment="1">
      <alignment horizontal="center"/>
    </xf>
    <xf numFmtId="49" fontId="19" fillId="37" borderId="1" xfId="0" applyNumberFormat="1" applyFont="1" applyFill="1" applyBorder="1" applyAlignment="1">
      <alignment horizontal="center"/>
    </xf>
    <xf numFmtId="49" fontId="19" fillId="37" borderId="5" xfId="0" applyNumberFormat="1" applyFont="1" applyFill="1" applyBorder="1" applyAlignment="1">
      <alignment horizontal="center"/>
    </xf>
    <xf numFmtId="49" fontId="19" fillId="37" borderId="3" xfId="0" applyNumberFormat="1" applyFont="1" applyFill="1" applyBorder="1" applyAlignment="1">
      <alignment horizontal="center"/>
    </xf>
    <xf numFmtId="49" fontId="19" fillId="37" borderId="6" xfId="0" applyNumberFormat="1" applyFont="1" applyFill="1" applyBorder="1" applyAlignment="1">
      <alignment horizontal="center"/>
    </xf>
    <xf numFmtId="49" fontId="19" fillId="37" borderId="44" xfId="0" applyNumberFormat="1" applyFont="1" applyFill="1" applyBorder="1" applyAlignment="1">
      <alignment horizontal="center"/>
    </xf>
    <xf numFmtId="49" fontId="19" fillId="37" borderId="7" xfId="0" applyNumberFormat="1" applyFont="1" applyFill="1" applyBorder="1" applyAlignment="1">
      <alignment horizontal="center"/>
    </xf>
    <xf numFmtId="49" fontId="19" fillId="37" borderId="46" xfId="0" applyNumberFormat="1" applyFont="1" applyFill="1" applyBorder="1" applyAlignment="1">
      <alignment horizontal="center"/>
    </xf>
    <xf numFmtId="49" fontId="19" fillId="37" borderId="47" xfId="0" applyNumberFormat="1" applyFont="1" applyFill="1" applyBorder="1" applyAlignment="1">
      <alignment horizontal="center"/>
    </xf>
    <xf numFmtId="49" fontId="19" fillId="37" borderId="48" xfId="0" applyNumberFormat="1" applyFont="1" applyFill="1" applyBorder="1" applyAlignment="1">
      <alignment horizontal="center"/>
    </xf>
    <xf numFmtId="49" fontId="19" fillId="16" borderId="1" xfId="0" applyNumberFormat="1" applyFont="1" applyFill="1" applyBorder="1" applyAlignment="1">
      <alignment horizontal="center"/>
    </xf>
    <xf numFmtId="49" fontId="19" fillId="16" borderId="5" xfId="0" applyNumberFormat="1" applyFont="1" applyFill="1" applyBorder="1" applyAlignment="1">
      <alignment horizontal="center"/>
    </xf>
    <xf numFmtId="49" fontId="19" fillId="16" borderId="3" xfId="0" applyNumberFormat="1" applyFont="1" applyFill="1" applyBorder="1" applyAlignment="1">
      <alignment horizontal="center"/>
    </xf>
    <xf numFmtId="49" fontId="19" fillId="19" borderId="1" xfId="0" applyNumberFormat="1" applyFont="1" applyFill="1" applyBorder="1" applyAlignment="1">
      <alignment horizontal="center"/>
    </xf>
    <xf numFmtId="49" fontId="19" fillId="0" borderId="1" xfId="0" applyNumberFormat="1" applyFont="1" applyBorder="1" applyAlignment="1">
      <alignment horizontal="center"/>
    </xf>
    <xf numFmtId="49" fontId="19" fillId="0" borderId="5" xfId="0" applyNumberFormat="1" applyFont="1" applyBorder="1" applyAlignment="1">
      <alignment horizontal="center"/>
    </xf>
    <xf numFmtId="49" fontId="19" fillId="0" borderId="3" xfId="0" applyNumberFormat="1" applyFont="1" applyBorder="1" applyAlignment="1">
      <alignment horizontal="center"/>
    </xf>
    <xf numFmtId="49" fontId="19" fillId="35" borderId="1" xfId="0" applyNumberFormat="1" applyFont="1" applyFill="1" applyBorder="1" applyAlignment="1">
      <alignment horizontal="center"/>
    </xf>
    <xf numFmtId="49" fontId="19" fillId="35" borderId="5" xfId="0" applyNumberFormat="1" applyFont="1" applyFill="1" applyBorder="1" applyAlignment="1">
      <alignment horizontal="center"/>
    </xf>
    <xf numFmtId="49" fontId="19" fillId="35" borderId="3" xfId="0" applyNumberFormat="1" applyFont="1" applyFill="1" applyBorder="1" applyAlignment="1">
      <alignment horizontal="center"/>
    </xf>
    <xf numFmtId="49" fontId="19" fillId="18" borderId="1" xfId="0" applyNumberFormat="1" applyFont="1" applyFill="1" applyBorder="1" applyAlignment="1">
      <alignment horizontal="center"/>
    </xf>
    <xf numFmtId="49" fontId="19" fillId="56" borderId="1" xfId="0" applyNumberFormat="1" applyFont="1" applyFill="1" applyBorder="1" applyAlignment="1">
      <alignment horizontal="center"/>
    </xf>
    <xf numFmtId="0" fontId="5" fillId="57" borderId="2" xfId="0" applyFont="1" applyFill="1" applyBorder="1"/>
    <xf numFmtId="0" fontId="5" fillId="57" borderId="3" xfId="0" applyFont="1" applyFill="1" applyBorder="1"/>
    <xf numFmtId="0" fontId="9" fillId="0" borderId="0" xfId="0" applyFont="1" applyAlignment="1">
      <alignment horizontal="right" vertical="center" wrapText="1"/>
    </xf>
    <xf numFmtId="0" fontId="5" fillId="0" borderId="11" xfId="0" applyFont="1" applyBorder="1" applyAlignment="1">
      <alignment vertical="center"/>
    </xf>
    <xf numFmtId="49" fontId="10" fillId="2" borderId="6" xfId="0" applyNumberFormat="1" applyFont="1" applyFill="1" applyBorder="1" applyAlignment="1" applyProtection="1">
      <alignment horizontal="center" vertical="center" wrapText="1"/>
      <protection locked="0"/>
    </xf>
    <xf numFmtId="0" fontId="5" fillId="0" borderId="7" xfId="0" applyFont="1" applyBorder="1" applyProtection="1">
      <protection locked="0"/>
    </xf>
    <xf numFmtId="0" fontId="5" fillId="0" borderId="24" xfId="0" applyFont="1" applyBorder="1" applyProtection="1">
      <protection locked="0"/>
    </xf>
    <xf numFmtId="0" fontId="5" fillId="0" borderId="12" xfId="0" applyFont="1" applyBorder="1" applyProtection="1">
      <protection locked="0"/>
    </xf>
    <xf numFmtId="49" fontId="19" fillId="15" borderId="1" xfId="0" applyNumberFormat="1" applyFont="1" applyFill="1" applyBorder="1" applyAlignment="1">
      <alignment horizontal="center"/>
    </xf>
    <xf numFmtId="0" fontId="20" fillId="18" borderId="1" xfId="0" applyFont="1" applyFill="1" applyBorder="1" applyAlignment="1">
      <alignment horizontal="center"/>
    </xf>
    <xf numFmtId="49" fontId="19" fillId="17" borderId="1" xfId="0" applyNumberFormat="1" applyFont="1" applyFill="1" applyBorder="1" applyAlignment="1">
      <alignment horizontal="center"/>
    </xf>
    <xf numFmtId="49" fontId="2" fillId="2" borderId="1" xfId="0" applyNumberFormat="1" applyFont="1" applyFill="1" applyBorder="1" applyProtection="1">
      <protection locked="0"/>
    </xf>
    <xf numFmtId="0" fontId="5" fillId="0" borderId="5" xfId="0" applyFont="1" applyBorder="1" applyProtection="1">
      <protection locked="0"/>
    </xf>
    <xf numFmtId="0" fontId="5" fillId="0" borderId="3" xfId="0" applyFont="1" applyBorder="1" applyProtection="1">
      <protection locked="0"/>
    </xf>
    <xf numFmtId="49" fontId="13" fillId="3" borderId="24" xfId="0" applyNumberFormat="1" applyFont="1" applyFill="1" applyBorder="1" applyAlignment="1">
      <alignment horizontal="center" vertical="center"/>
    </xf>
    <xf numFmtId="49" fontId="19" fillId="14" borderId="20" xfId="0" applyNumberFormat="1" applyFont="1" applyFill="1" applyBorder="1" applyAlignment="1">
      <alignment horizontal="center"/>
    </xf>
    <xf numFmtId="0" fontId="5" fillId="0" borderId="75" xfId="0" applyFont="1" applyBorder="1"/>
    <xf numFmtId="0" fontId="5" fillId="0" borderId="76" xfId="0" applyFont="1" applyBorder="1"/>
    <xf numFmtId="49" fontId="19" fillId="19" borderId="24" xfId="0" applyNumberFormat="1" applyFont="1" applyFill="1" applyBorder="1" applyAlignment="1">
      <alignment horizontal="center"/>
    </xf>
    <xf numFmtId="0" fontId="5" fillId="0" borderId="11" xfId="0" applyFont="1" applyBorder="1"/>
    <xf numFmtId="0" fontId="5" fillId="0" borderId="12" xfId="0" applyFont="1" applyBorder="1"/>
    <xf numFmtId="49" fontId="2" fillId="2" borderId="8" xfId="0" applyNumberFormat="1" applyFont="1" applyFill="1" applyBorder="1" applyProtection="1">
      <protection locked="0"/>
    </xf>
    <xf numFmtId="0" fontId="5" fillId="0" borderId="9" xfId="0" applyFont="1" applyBorder="1" applyProtection="1">
      <protection locked="0"/>
    </xf>
    <xf numFmtId="0" fontId="5" fillId="0" borderId="10" xfId="0" applyFont="1" applyBorder="1" applyProtection="1">
      <protection locked="0"/>
    </xf>
    <xf numFmtId="49" fontId="11" fillId="2" borderId="8" xfId="0" applyNumberFormat="1" applyFont="1" applyFill="1" applyBorder="1" applyProtection="1">
      <protection locked="0"/>
    </xf>
    <xf numFmtId="0" fontId="5" fillId="0" borderId="2" xfId="0" applyFont="1" applyBorder="1" applyProtection="1">
      <protection locked="0"/>
    </xf>
    <xf numFmtId="49" fontId="19" fillId="34" borderId="1" xfId="0" applyNumberFormat="1" applyFont="1" applyFill="1" applyBorder="1" applyAlignment="1">
      <alignment horizontal="center"/>
    </xf>
    <xf numFmtId="49" fontId="19" fillId="34" borderId="5" xfId="0" applyNumberFormat="1" applyFont="1" applyFill="1" applyBorder="1" applyAlignment="1">
      <alignment horizontal="center"/>
    </xf>
    <xf numFmtId="49" fontId="19" fillId="34" borderId="3" xfId="0" applyNumberFormat="1" applyFont="1" applyFill="1" applyBorder="1" applyAlignment="1">
      <alignment horizontal="center"/>
    </xf>
    <xf numFmtId="49" fontId="19" fillId="51" borderId="1" xfId="0" applyNumberFormat="1" applyFont="1" applyFill="1" applyBorder="1" applyAlignment="1">
      <alignment horizontal="center"/>
    </xf>
    <xf numFmtId="0" fontId="5" fillId="51" borderId="2" xfId="0" applyFont="1" applyFill="1" applyBorder="1"/>
    <xf numFmtId="0" fontId="5" fillId="51" borderId="3" xfId="0" applyFont="1" applyFill="1" applyBorder="1"/>
    <xf numFmtId="49" fontId="3" fillId="0" borderId="0" xfId="0" applyNumberFormat="1" applyFont="1" applyAlignment="1">
      <alignment horizontal="right"/>
    </xf>
    <xf numFmtId="0" fontId="3" fillId="0" borderId="0" xfId="0" applyFont="1"/>
    <xf numFmtId="0" fontId="58" fillId="0" borderId="0" xfId="3"/>
    <xf numFmtId="0" fontId="47" fillId="0" borderId="0" xfId="0" applyFont="1"/>
    <xf numFmtId="49" fontId="7" fillId="2" borderId="1" xfId="0" applyNumberFormat="1" applyFont="1" applyFill="1" applyBorder="1" applyProtection="1">
      <protection locked="0"/>
    </xf>
    <xf numFmtId="0" fontId="3" fillId="0" borderId="0" xfId="0" applyFont="1" applyAlignment="1">
      <alignment horizontal="right" vertical="center" wrapText="1"/>
    </xf>
    <xf numFmtId="0" fontId="47" fillId="0" borderId="0" xfId="0" applyFont="1" applyAlignment="1">
      <alignment horizontal="right" vertical="center"/>
    </xf>
    <xf numFmtId="169" fontId="47" fillId="0" borderId="0" xfId="0" applyNumberFormat="1" applyFont="1" applyAlignment="1">
      <alignment horizontal="center" vertical="center"/>
    </xf>
    <xf numFmtId="0" fontId="47" fillId="0" borderId="44" xfId="0" applyFont="1" applyBorder="1" applyAlignment="1">
      <alignment horizontal="right" vertical="center"/>
    </xf>
    <xf numFmtId="169" fontId="47" fillId="0" borderId="44" xfId="0" applyNumberFormat="1" applyFont="1" applyBorder="1" applyAlignment="1">
      <alignment horizontal="center" vertical="center"/>
    </xf>
    <xf numFmtId="0" fontId="37" fillId="0" borderId="69" xfId="0" applyFont="1" applyBorder="1" applyAlignment="1">
      <alignment horizontal="right" vertical="center" wrapText="1"/>
    </xf>
    <xf numFmtId="0" fontId="37" fillId="0" borderId="0" xfId="0" applyFont="1" applyAlignment="1">
      <alignment horizontal="right" vertical="center" wrapText="1"/>
    </xf>
    <xf numFmtId="0" fontId="37" fillId="0" borderId="71" xfId="0" applyFont="1" applyBorder="1" applyAlignment="1">
      <alignment horizontal="right" vertical="center" wrapText="1"/>
    </xf>
    <xf numFmtId="0" fontId="37" fillId="0" borderId="72" xfId="0" applyFont="1" applyBorder="1" applyAlignment="1">
      <alignment horizontal="right" vertical="center" wrapText="1"/>
    </xf>
    <xf numFmtId="49" fontId="19" fillId="0" borderId="1" xfId="0" applyNumberFormat="1" applyFont="1" applyBorder="1" applyAlignment="1">
      <alignment horizontal="left"/>
    </xf>
    <xf numFmtId="0" fontId="5" fillId="0" borderId="5" xfId="0" applyFont="1" applyBorder="1" applyAlignment="1">
      <alignment horizontal="left"/>
    </xf>
    <xf numFmtId="0" fontId="5" fillId="0" borderId="3" xfId="0" applyFont="1" applyBorder="1" applyAlignment="1">
      <alignment horizontal="left"/>
    </xf>
    <xf numFmtId="0" fontId="2" fillId="0" borderId="38" xfId="0" applyFont="1" applyBorder="1" applyAlignment="1">
      <alignment horizontal="left"/>
    </xf>
    <xf numFmtId="0" fontId="2" fillId="0" borderId="36" xfId="0" applyFont="1" applyBorder="1" applyAlignment="1">
      <alignment horizontal="left"/>
    </xf>
    <xf numFmtId="0" fontId="2" fillId="0" borderId="28" xfId="0" applyFont="1" applyBorder="1" applyAlignment="1">
      <alignment horizontal="left"/>
    </xf>
    <xf numFmtId="49" fontId="0" fillId="0" borderId="0" xfId="0" applyNumberFormat="1" applyAlignment="1">
      <alignment horizontal="right"/>
    </xf>
    <xf numFmtId="0" fontId="0" fillId="0" borderId="0" xfId="0"/>
    <xf numFmtId="0" fontId="2" fillId="0" borderId="0" xfId="0" applyFont="1"/>
    <xf numFmtId="49" fontId="13" fillId="3" borderId="1" xfId="0" applyNumberFormat="1" applyFont="1" applyFill="1" applyBorder="1" applyAlignment="1">
      <alignment horizontal="center" vertical="center"/>
    </xf>
    <xf numFmtId="0" fontId="5" fillId="0" borderId="5" xfId="0" applyFont="1" applyBorder="1"/>
    <xf numFmtId="49" fontId="19" fillId="0" borderId="24" xfId="0" applyNumberFormat="1" applyFont="1" applyBorder="1" applyAlignment="1">
      <alignment horizontal="left"/>
    </xf>
    <xf numFmtId="0" fontId="5" fillId="0" borderId="11" xfId="0" applyFont="1" applyBorder="1" applyAlignment="1">
      <alignment horizontal="left"/>
    </xf>
    <xf numFmtId="0" fontId="5" fillId="0" borderId="12" xfId="0" applyFont="1" applyBorder="1" applyAlignment="1">
      <alignment horizontal="left"/>
    </xf>
    <xf numFmtId="0" fontId="37" fillId="57" borderId="0" xfId="0" applyFont="1" applyFill="1" applyAlignment="1" applyProtection="1">
      <alignment horizontal="left"/>
      <protection locked="0"/>
    </xf>
    <xf numFmtId="0" fontId="0" fillId="57" borderId="0" xfId="0" applyFill="1" applyAlignment="1" applyProtection="1">
      <alignment horizontal="left"/>
      <protection locked="0"/>
    </xf>
    <xf numFmtId="0" fontId="3" fillId="0" borderId="0" xfId="0" applyFont="1" applyAlignment="1">
      <alignment horizontal="left" vertical="center" wrapText="1"/>
    </xf>
  </cellXfs>
  <cellStyles count="4">
    <cellStyle name="Excel Built-in Normal" xfId="1" xr:uid="{69B432AC-14CA-4FC2-8E86-89680D384B7B}"/>
    <cellStyle name="Link" xfId="3" builtinId="8"/>
    <cellStyle name="Standard" xfId="0" builtinId="0"/>
    <cellStyle name="Währung" xfId="2" builtinId="4"/>
  </cellStyles>
  <dxfs count="0"/>
  <tableStyles count="1" defaultTableStyle="TableStyleMedium2" defaultPivotStyle="PivotStyleLight16">
    <tableStyle name="Invisible" pivot="0" table="0" count="0" xr9:uid="{777F97B0-43A5-4A0F-BAD7-FE4DEF961CC7}"/>
  </tableStyles>
  <colors>
    <mruColors>
      <color rgb="FF00E699"/>
      <color rgb="FF92D050"/>
      <color rgb="FF00FF99"/>
      <color rgb="FFFFCC99"/>
      <color rgb="FFCCECFF"/>
      <color rgb="FFCCCCFF"/>
      <color rgb="FF66FFFF"/>
      <color rgb="FFFFCC66"/>
      <color rgb="FFFFCC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ORDER SUMMARY Sheet'!E2"/><Relationship Id="rId2" Type="http://schemas.openxmlformats.org/officeDocument/2006/relationships/hyperlink" Target="#'KASTLINE FIBERGLASS BUY Sheet'!M10"/><Relationship Id="rId1" Type="http://schemas.openxmlformats.org/officeDocument/2006/relationships/hyperlink" Target="#'VOLUME BUY Sheet'!O10"/><Relationship Id="rId4"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KASTLINE FIBERGLASS BUY Sheet'!M10"/><Relationship Id="rId2" Type="http://schemas.openxmlformats.org/officeDocument/2006/relationships/hyperlink" Target="#'HOLD BUY Sheet'!R10"/><Relationship Id="rId1" Type="http://schemas.openxmlformats.org/officeDocument/2006/relationships/image" Target="../media/image2.jpeg"/><Relationship Id="rId5" Type="http://schemas.openxmlformats.org/officeDocument/2006/relationships/image" Target="../media/image1.jpeg"/><Relationship Id="rId4" Type="http://schemas.openxmlformats.org/officeDocument/2006/relationships/hyperlink" Target="#'ORDER SUMMARY Sheet'!E2"/></Relationships>
</file>

<file path=xl/drawings/_rels/drawing3.xml.rels><?xml version="1.0" encoding="UTF-8" standalone="yes"?>
<Relationships xmlns="http://schemas.openxmlformats.org/package/2006/relationships"><Relationship Id="rId3" Type="http://schemas.openxmlformats.org/officeDocument/2006/relationships/hyperlink" Target="#'ORDER SUMMARY Sheet'!E2"/><Relationship Id="rId2" Type="http://schemas.openxmlformats.org/officeDocument/2006/relationships/hyperlink" Target="#'VOLUME BUY Sheet'!O10"/><Relationship Id="rId1" Type="http://schemas.openxmlformats.org/officeDocument/2006/relationships/hyperlink" Target="#'HOLD BUY Sheet'!R10"/><Relationship Id="rId6" Type="http://schemas.openxmlformats.org/officeDocument/2006/relationships/image" Target="../media/image1.jpeg"/><Relationship Id="rId5" Type="http://schemas.openxmlformats.org/officeDocument/2006/relationships/image" Target="../media/image4.jpeg"/><Relationship Id="rId4"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hyperlink" Target="#'KASTLINE FIBERGLASS BUY Sheet'!M10"/><Relationship Id="rId2" Type="http://schemas.openxmlformats.org/officeDocument/2006/relationships/hyperlink" Target="#'HOLD BUY Sheet'!R10"/><Relationship Id="rId1" Type="http://schemas.openxmlformats.org/officeDocument/2006/relationships/hyperlink" Target="#'VOLUME BUY Sheet'!O10"/><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23</xdr:col>
      <xdr:colOff>91440</xdr:colOff>
      <xdr:row>0</xdr:row>
      <xdr:rowOff>22861</xdr:rowOff>
    </xdr:from>
    <xdr:to>
      <xdr:col>25</xdr:col>
      <xdr:colOff>302909</xdr:colOff>
      <xdr:row>2</xdr:row>
      <xdr:rowOff>194311</xdr:rowOff>
    </xdr:to>
    <xdr:sp macro="" textlink="">
      <xdr:nvSpPr>
        <xdr:cNvPr id="7" name="Flowchart: Terminator 6">
          <a:hlinkClick xmlns:r="http://schemas.openxmlformats.org/officeDocument/2006/relationships" r:id="rId1"/>
          <a:extLst>
            <a:ext uri="{FF2B5EF4-FFF2-40B4-BE49-F238E27FC236}">
              <a16:creationId xmlns:a16="http://schemas.microsoft.com/office/drawing/2014/main" id="{DDB2C968-0435-4958-879B-DBA23B8E2BC0}"/>
            </a:ext>
          </a:extLst>
        </xdr:cNvPr>
        <xdr:cNvSpPr/>
      </xdr:nvSpPr>
      <xdr:spPr>
        <a:xfrm>
          <a:off x="11464290" y="22861"/>
          <a:ext cx="1339229" cy="598170"/>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a:solidFill>
                <a:srgbClr val="002060"/>
              </a:solidFill>
            </a:rPr>
            <a:t>Click</a:t>
          </a:r>
          <a:r>
            <a:rPr lang="en-US" sz="1200" b="1" baseline="0">
              <a:solidFill>
                <a:srgbClr val="002060"/>
              </a:solidFill>
            </a:rPr>
            <a:t> To Go To VOLUMES</a:t>
          </a:r>
          <a:endParaRPr lang="en-US" sz="1200" b="1">
            <a:solidFill>
              <a:srgbClr val="002060"/>
            </a:solidFill>
          </a:endParaRPr>
        </a:p>
      </xdr:txBody>
    </xdr:sp>
    <xdr:clientData/>
  </xdr:twoCellAnchor>
  <xdr:twoCellAnchor>
    <xdr:from>
      <xdr:col>25</xdr:col>
      <xdr:colOff>403860</xdr:colOff>
      <xdr:row>0</xdr:row>
      <xdr:rowOff>26670</xdr:rowOff>
    </xdr:from>
    <xdr:to>
      <xdr:col>28</xdr:col>
      <xdr:colOff>80010</xdr:colOff>
      <xdr:row>3</xdr:row>
      <xdr:rowOff>3833</xdr:rowOff>
    </xdr:to>
    <xdr:sp macro="" textlink="">
      <xdr:nvSpPr>
        <xdr:cNvPr id="8" name="Flowchart: Terminator 7">
          <a:hlinkClick xmlns:r="http://schemas.openxmlformats.org/officeDocument/2006/relationships" r:id="rId2"/>
          <a:extLst>
            <a:ext uri="{FF2B5EF4-FFF2-40B4-BE49-F238E27FC236}">
              <a16:creationId xmlns:a16="http://schemas.microsoft.com/office/drawing/2014/main" id="{3661DE62-D098-472D-BD5A-D27AB85D47AC}"/>
            </a:ext>
          </a:extLst>
        </xdr:cNvPr>
        <xdr:cNvSpPr/>
      </xdr:nvSpPr>
      <xdr:spPr>
        <a:xfrm>
          <a:off x="12904470" y="26670"/>
          <a:ext cx="1367790" cy="602003"/>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a:solidFill>
                <a:srgbClr val="002060"/>
              </a:solidFill>
            </a:rPr>
            <a:t>Click</a:t>
          </a:r>
          <a:r>
            <a:rPr lang="en-US" sz="1200" b="1" baseline="0">
              <a:solidFill>
                <a:srgbClr val="002060"/>
              </a:solidFill>
            </a:rPr>
            <a:t> To Go To KASTLINE</a:t>
          </a:r>
        </a:p>
      </xdr:txBody>
    </xdr:sp>
    <xdr:clientData/>
  </xdr:twoCellAnchor>
  <xdr:twoCellAnchor>
    <xdr:from>
      <xdr:col>25</xdr:col>
      <xdr:colOff>407670</xdr:colOff>
      <xdr:row>3</xdr:row>
      <xdr:rowOff>76200</xdr:rowOff>
    </xdr:from>
    <xdr:to>
      <xdr:col>28</xdr:col>
      <xdr:colOff>83820</xdr:colOff>
      <xdr:row>6</xdr:row>
      <xdr:rowOff>91463</xdr:rowOff>
    </xdr:to>
    <xdr:sp macro="" textlink="">
      <xdr:nvSpPr>
        <xdr:cNvPr id="9" name="Flowchart: Terminator 8">
          <a:hlinkClick xmlns:r="http://schemas.openxmlformats.org/officeDocument/2006/relationships" r:id="rId3"/>
          <a:extLst>
            <a:ext uri="{FF2B5EF4-FFF2-40B4-BE49-F238E27FC236}">
              <a16:creationId xmlns:a16="http://schemas.microsoft.com/office/drawing/2014/main" id="{4B11D4D9-5D89-487A-958D-72C3430ECA03}"/>
            </a:ext>
          </a:extLst>
        </xdr:cNvPr>
        <xdr:cNvSpPr/>
      </xdr:nvSpPr>
      <xdr:spPr>
        <a:xfrm>
          <a:off x="12908280" y="701040"/>
          <a:ext cx="1367790" cy="602003"/>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a:solidFill>
                <a:srgbClr val="002060"/>
              </a:solidFill>
            </a:rPr>
            <a:t>Click</a:t>
          </a:r>
          <a:r>
            <a:rPr lang="en-US" sz="1200" b="1" baseline="0">
              <a:solidFill>
                <a:srgbClr val="002060"/>
              </a:solidFill>
            </a:rPr>
            <a:t> To Go To SUMMARY</a:t>
          </a:r>
        </a:p>
      </xdr:txBody>
    </xdr:sp>
    <xdr:clientData/>
  </xdr:twoCellAnchor>
  <xdr:twoCellAnchor editAs="oneCell">
    <xdr:from>
      <xdr:col>28</xdr:col>
      <xdr:colOff>295275</xdr:colOff>
      <xdr:row>0</xdr:row>
      <xdr:rowOff>95251</xdr:rowOff>
    </xdr:from>
    <xdr:to>
      <xdr:col>29</xdr:col>
      <xdr:colOff>438150</xdr:colOff>
      <xdr:row>6</xdr:row>
      <xdr:rowOff>114301</xdr:rowOff>
    </xdr:to>
    <xdr:pic>
      <xdr:nvPicPr>
        <xdr:cNvPr id="5" name="Bild 1" descr="Bild S3R3.jpg">
          <a:extLst>
            <a:ext uri="{FF2B5EF4-FFF2-40B4-BE49-F238E27FC236}">
              <a16:creationId xmlns:a16="http://schemas.microsoft.com/office/drawing/2014/main" id="{61370FC5-E104-4869-9EB3-1B5403D80FF6}"/>
            </a:ext>
          </a:extLst>
        </xdr:cNvPr>
        <xdr:cNvPicPr preferRelativeResize="0">
          <a:picLocks/>
        </xdr:cNvPicPr>
      </xdr:nvPicPr>
      <xdr:blipFill>
        <a:blip xmlns:r="http://schemas.openxmlformats.org/officeDocument/2006/relationships" r:embed="rId4"/>
        <a:stretch>
          <a:fillRect/>
        </a:stretch>
      </xdr:blipFill>
      <xdr:spPr>
        <a:xfrm>
          <a:off x="14135100" y="95251"/>
          <a:ext cx="695325" cy="1238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29</xdr:row>
      <xdr:rowOff>8255</xdr:rowOff>
    </xdr:from>
    <xdr:to>
      <xdr:col>11</xdr:col>
      <xdr:colOff>3175</xdr:colOff>
      <xdr:row>63</xdr:row>
      <xdr:rowOff>4445</xdr:rowOff>
    </xdr:to>
    <xdr:pic>
      <xdr:nvPicPr>
        <xdr:cNvPr id="4" name="Picture 3" descr="Factory confirmation">
          <a:extLst>
            <a:ext uri="{FF2B5EF4-FFF2-40B4-BE49-F238E27FC236}">
              <a16:creationId xmlns:a16="http://schemas.microsoft.com/office/drawing/2014/main" id="{1ABF3F48-C3B7-4FFC-B44F-CEC873823D59}"/>
            </a:ext>
          </a:extLst>
        </xdr:cNvPr>
        <xdr:cNvPicPr>
          <a:picLocks noChangeAspect="1"/>
        </xdr:cNvPicPr>
      </xdr:nvPicPr>
      <xdr:blipFill rotWithShape="1">
        <a:blip xmlns:r="http://schemas.openxmlformats.org/officeDocument/2006/relationships" r:embed="rId1"/>
        <a:srcRect t="-1431" r="-22" b="17901"/>
        <a:stretch/>
      </xdr:blipFill>
      <xdr:spPr>
        <a:xfrm>
          <a:off x="0" y="5323205"/>
          <a:ext cx="5525770" cy="6597015"/>
        </a:xfrm>
        <a:prstGeom prst="rect">
          <a:avLst/>
        </a:prstGeom>
      </xdr:spPr>
    </xdr:pic>
    <xdr:clientData/>
  </xdr:twoCellAnchor>
  <xdr:twoCellAnchor>
    <xdr:from>
      <xdr:col>13</xdr:col>
      <xdr:colOff>87630</xdr:colOff>
      <xdr:row>0</xdr:row>
      <xdr:rowOff>22860</xdr:rowOff>
    </xdr:from>
    <xdr:to>
      <xdr:col>16</xdr:col>
      <xdr:colOff>449580</xdr:colOff>
      <xdr:row>3</xdr:row>
      <xdr:rowOff>26670</xdr:rowOff>
    </xdr:to>
    <xdr:sp macro="" textlink="">
      <xdr:nvSpPr>
        <xdr:cNvPr id="3" name="Flowchart: Terminator 2">
          <a:hlinkClick xmlns:r="http://schemas.openxmlformats.org/officeDocument/2006/relationships" r:id="rId2"/>
          <a:extLst>
            <a:ext uri="{FF2B5EF4-FFF2-40B4-BE49-F238E27FC236}">
              <a16:creationId xmlns:a16="http://schemas.microsoft.com/office/drawing/2014/main" id="{D7864336-DB51-4B65-8674-90831A07645A}"/>
            </a:ext>
          </a:extLst>
        </xdr:cNvPr>
        <xdr:cNvSpPr/>
      </xdr:nvSpPr>
      <xdr:spPr>
        <a:xfrm>
          <a:off x="7048500" y="22860"/>
          <a:ext cx="1642110" cy="598170"/>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400" b="1">
              <a:solidFill>
                <a:srgbClr val="002060"/>
              </a:solidFill>
            </a:rPr>
            <a:t>Click</a:t>
          </a:r>
          <a:r>
            <a:rPr lang="en-US" sz="1400" b="1" baseline="0">
              <a:solidFill>
                <a:srgbClr val="002060"/>
              </a:solidFill>
            </a:rPr>
            <a:t> To Go To</a:t>
          </a:r>
        </a:p>
        <a:p>
          <a:pPr algn="ctr"/>
          <a:r>
            <a:rPr lang="en-US" sz="1400" b="1" baseline="0">
              <a:solidFill>
                <a:srgbClr val="002060"/>
              </a:solidFill>
            </a:rPr>
            <a:t>HOLDS</a:t>
          </a:r>
          <a:endParaRPr lang="en-US" sz="1400" b="1">
            <a:solidFill>
              <a:srgbClr val="002060"/>
            </a:solidFill>
          </a:endParaRPr>
        </a:p>
      </xdr:txBody>
    </xdr:sp>
    <xdr:clientData/>
  </xdr:twoCellAnchor>
  <xdr:twoCellAnchor>
    <xdr:from>
      <xdr:col>16</xdr:col>
      <xdr:colOff>529590</xdr:colOff>
      <xdr:row>0</xdr:row>
      <xdr:rowOff>19050</xdr:rowOff>
    </xdr:from>
    <xdr:to>
      <xdr:col>19</xdr:col>
      <xdr:colOff>411480</xdr:colOff>
      <xdr:row>3</xdr:row>
      <xdr:rowOff>22860</xdr:rowOff>
    </xdr:to>
    <xdr:sp macro="" textlink="">
      <xdr:nvSpPr>
        <xdr:cNvPr id="6" name="Flowchart: Terminator 5">
          <a:hlinkClick xmlns:r="http://schemas.openxmlformats.org/officeDocument/2006/relationships" r:id="rId3"/>
          <a:extLst>
            <a:ext uri="{FF2B5EF4-FFF2-40B4-BE49-F238E27FC236}">
              <a16:creationId xmlns:a16="http://schemas.microsoft.com/office/drawing/2014/main" id="{B5F85929-A9C9-40FE-B06B-C5E5E1EAD733}"/>
            </a:ext>
          </a:extLst>
        </xdr:cNvPr>
        <xdr:cNvSpPr/>
      </xdr:nvSpPr>
      <xdr:spPr>
        <a:xfrm>
          <a:off x="8770620" y="19050"/>
          <a:ext cx="1642110" cy="598170"/>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400" b="1">
              <a:solidFill>
                <a:srgbClr val="002060"/>
              </a:solidFill>
            </a:rPr>
            <a:t>Click</a:t>
          </a:r>
          <a:r>
            <a:rPr lang="en-US" sz="1400" b="1" baseline="0">
              <a:solidFill>
                <a:srgbClr val="002060"/>
              </a:solidFill>
            </a:rPr>
            <a:t> To Go To KASTLINE</a:t>
          </a:r>
        </a:p>
      </xdr:txBody>
    </xdr:sp>
    <xdr:clientData/>
  </xdr:twoCellAnchor>
  <xdr:twoCellAnchor>
    <xdr:from>
      <xdr:col>19</xdr:col>
      <xdr:colOff>495300</xdr:colOff>
      <xdr:row>0</xdr:row>
      <xdr:rowOff>19050</xdr:rowOff>
    </xdr:from>
    <xdr:to>
      <xdr:col>22</xdr:col>
      <xdr:colOff>377190</xdr:colOff>
      <xdr:row>3</xdr:row>
      <xdr:rowOff>22860</xdr:rowOff>
    </xdr:to>
    <xdr:sp macro="" textlink="">
      <xdr:nvSpPr>
        <xdr:cNvPr id="7" name="Flowchart: Terminator 6">
          <a:hlinkClick xmlns:r="http://schemas.openxmlformats.org/officeDocument/2006/relationships" r:id="rId4"/>
          <a:extLst>
            <a:ext uri="{FF2B5EF4-FFF2-40B4-BE49-F238E27FC236}">
              <a16:creationId xmlns:a16="http://schemas.microsoft.com/office/drawing/2014/main" id="{0ACB9928-C686-47C6-8183-BDD0E4D87DD6}"/>
            </a:ext>
          </a:extLst>
        </xdr:cNvPr>
        <xdr:cNvSpPr/>
      </xdr:nvSpPr>
      <xdr:spPr>
        <a:xfrm>
          <a:off x="10496550" y="19050"/>
          <a:ext cx="1642110" cy="598170"/>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400" b="1">
              <a:solidFill>
                <a:srgbClr val="002060"/>
              </a:solidFill>
            </a:rPr>
            <a:t>Click</a:t>
          </a:r>
          <a:r>
            <a:rPr lang="en-US" sz="1400" b="1" baseline="0">
              <a:solidFill>
                <a:srgbClr val="002060"/>
              </a:solidFill>
            </a:rPr>
            <a:t> To Go To SUMMARY</a:t>
          </a:r>
        </a:p>
      </xdr:txBody>
    </xdr:sp>
    <xdr:clientData/>
  </xdr:twoCellAnchor>
  <xdr:twoCellAnchor editAs="oneCell">
    <xdr:from>
      <xdr:col>23</xdr:col>
      <xdr:colOff>381000</xdr:colOff>
      <xdr:row>0</xdr:row>
      <xdr:rowOff>85725</xdr:rowOff>
    </xdr:from>
    <xdr:to>
      <xdr:col>24</xdr:col>
      <xdr:colOff>504825</xdr:colOff>
      <xdr:row>6</xdr:row>
      <xdr:rowOff>133350</xdr:rowOff>
    </xdr:to>
    <xdr:pic>
      <xdr:nvPicPr>
        <xdr:cNvPr id="8" name="Bild 1" descr="Bild S3R3.jpg">
          <a:extLst>
            <a:ext uri="{FF2B5EF4-FFF2-40B4-BE49-F238E27FC236}">
              <a16:creationId xmlns:a16="http://schemas.microsoft.com/office/drawing/2014/main" id="{D775A6AD-3ABD-482B-ACE9-FCDA6B904D13}"/>
            </a:ext>
          </a:extLst>
        </xdr:cNvPr>
        <xdr:cNvPicPr preferRelativeResize="0">
          <a:picLocks/>
        </xdr:cNvPicPr>
      </xdr:nvPicPr>
      <xdr:blipFill>
        <a:blip xmlns:r="http://schemas.openxmlformats.org/officeDocument/2006/relationships" r:embed="rId5"/>
        <a:stretch>
          <a:fillRect/>
        </a:stretch>
      </xdr:blipFill>
      <xdr:spPr>
        <a:xfrm>
          <a:off x="12392025" y="85725"/>
          <a:ext cx="695325" cy="1238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510540</xdr:colOff>
      <xdr:row>0</xdr:row>
      <xdr:rowOff>22860</xdr:rowOff>
    </xdr:from>
    <xdr:to>
      <xdr:col>11</xdr:col>
      <xdr:colOff>68580</xdr:colOff>
      <xdr:row>3</xdr:row>
      <xdr:rowOff>26670</xdr:rowOff>
    </xdr:to>
    <xdr:sp macro="" textlink="">
      <xdr:nvSpPr>
        <xdr:cNvPr id="3" name="Flowchart: Terminator 2">
          <a:hlinkClick xmlns:r="http://schemas.openxmlformats.org/officeDocument/2006/relationships" r:id="rId1"/>
          <a:extLst>
            <a:ext uri="{FF2B5EF4-FFF2-40B4-BE49-F238E27FC236}">
              <a16:creationId xmlns:a16="http://schemas.microsoft.com/office/drawing/2014/main" id="{1602B2E0-38FC-4AC9-9C35-E2DF6EE27124}"/>
            </a:ext>
          </a:extLst>
        </xdr:cNvPr>
        <xdr:cNvSpPr/>
      </xdr:nvSpPr>
      <xdr:spPr>
        <a:xfrm>
          <a:off x="6278880" y="22860"/>
          <a:ext cx="1642110" cy="598170"/>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400" b="1">
              <a:solidFill>
                <a:srgbClr val="002060"/>
              </a:solidFill>
            </a:rPr>
            <a:t>Click</a:t>
          </a:r>
          <a:r>
            <a:rPr lang="en-US" sz="1400" b="1" baseline="0">
              <a:solidFill>
                <a:srgbClr val="002060"/>
              </a:solidFill>
            </a:rPr>
            <a:t> To Go To</a:t>
          </a:r>
        </a:p>
        <a:p>
          <a:pPr algn="ctr"/>
          <a:r>
            <a:rPr lang="en-US" sz="1400" b="1" baseline="0">
              <a:solidFill>
                <a:srgbClr val="002060"/>
              </a:solidFill>
            </a:rPr>
            <a:t>HOLDS</a:t>
          </a:r>
          <a:endParaRPr lang="en-US" sz="1400" b="1">
            <a:solidFill>
              <a:srgbClr val="002060"/>
            </a:solidFill>
          </a:endParaRPr>
        </a:p>
      </xdr:txBody>
    </xdr:sp>
    <xdr:clientData/>
  </xdr:twoCellAnchor>
  <xdr:twoCellAnchor>
    <xdr:from>
      <xdr:col>12</xdr:col>
      <xdr:colOff>49530</xdr:colOff>
      <xdr:row>0</xdr:row>
      <xdr:rowOff>19050</xdr:rowOff>
    </xdr:from>
    <xdr:to>
      <xdr:col>14</xdr:col>
      <xdr:colOff>518160</xdr:colOff>
      <xdr:row>3</xdr:row>
      <xdr:rowOff>22860</xdr:rowOff>
    </xdr:to>
    <xdr:sp macro="" textlink="">
      <xdr:nvSpPr>
        <xdr:cNvPr id="4" name="Flowchart: Terminator 3">
          <a:hlinkClick xmlns:r="http://schemas.openxmlformats.org/officeDocument/2006/relationships" r:id="rId2"/>
          <a:extLst>
            <a:ext uri="{FF2B5EF4-FFF2-40B4-BE49-F238E27FC236}">
              <a16:creationId xmlns:a16="http://schemas.microsoft.com/office/drawing/2014/main" id="{53B5050D-20E8-42F8-9A56-8DB615F6D600}"/>
            </a:ext>
          </a:extLst>
        </xdr:cNvPr>
        <xdr:cNvSpPr/>
      </xdr:nvSpPr>
      <xdr:spPr>
        <a:xfrm>
          <a:off x="8008620" y="19050"/>
          <a:ext cx="1642110" cy="598170"/>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400" b="1">
              <a:solidFill>
                <a:srgbClr val="002060"/>
              </a:solidFill>
            </a:rPr>
            <a:t>Click</a:t>
          </a:r>
          <a:r>
            <a:rPr lang="en-US" sz="1400" b="1" baseline="0">
              <a:solidFill>
                <a:srgbClr val="002060"/>
              </a:solidFill>
            </a:rPr>
            <a:t> To Go To VOLUMES</a:t>
          </a:r>
        </a:p>
      </xdr:txBody>
    </xdr:sp>
    <xdr:clientData/>
  </xdr:twoCellAnchor>
  <xdr:twoCellAnchor>
    <xdr:from>
      <xdr:col>15</xdr:col>
      <xdr:colOff>26670</xdr:colOff>
      <xdr:row>0</xdr:row>
      <xdr:rowOff>22860</xdr:rowOff>
    </xdr:from>
    <xdr:to>
      <xdr:col>17</xdr:col>
      <xdr:colOff>495300</xdr:colOff>
      <xdr:row>3</xdr:row>
      <xdr:rowOff>26670</xdr:rowOff>
    </xdr:to>
    <xdr:sp macro="" textlink="">
      <xdr:nvSpPr>
        <xdr:cNvPr id="5" name="Flowchart: Terminator 4">
          <a:hlinkClick xmlns:r="http://schemas.openxmlformats.org/officeDocument/2006/relationships" r:id="rId3"/>
          <a:extLst>
            <a:ext uri="{FF2B5EF4-FFF2-40B4-BE49-F238E27FC236}">
              <a16:creationId xmlns:a16="http://schemas.microsoft.com/office/drawing/2014/main" id="{DE7E773A-0F06-49EA-886B-18B3A7067397}"/>
            </a:ext>
          </a:extLst>
        </xdr:cNvPr>
        <xdr:cNvSpPr/>
      </xdr:nvSpPr>
      <xdr:spPr>
        <a:xfrm>
          <a:off x="9745980" y="22860"/>
          <a:ext cx="1642110" cy="598170"/>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400" b="1">
              <a:solidFill>
                <a:srgbClr val="002060"/>
              </a:solidFill>
            </a:rPr>
            <a:t>Click</a:t>
          </a:r>
          <a:r>
            <a:rPr lang="en-US" sz="1400" b="1" baseline="0">
              <a:solidFill>
                <a:srgbClr val="002060"/>
              </a:solidFill>
            </a:rPr>
            <a:t> To Go To SUMMARY</a:t>
          </a:r>
        </a:p>
      </xdr:txBody>
    </xdr:sp>
    <xdr:clientData/>
  </xdr:twoCellAnchor>
  <xdr:twoCellAnchor editAs="oneCell">
    <xdr:from>
      <xdr:col>0</xdr:col>
      <xdr:colOff>0</xdr:colOff>
      <xdr:row>73</xdr:row>
      <xdr:rowOff>60960</xdr:rowOff>
    </xdr:from>
    <xdr:to>
      <xdr:col>10</xdr:col>
      <xdr:colOff>1116330</xdr:colOff>
      <xdr:row>103</xdr:row>
      <xdr:rowOff>49530</xdr:rowOff>
    </xdr:to>
    <xdr:pic>
      <xdr:nvPicPr>
        <xdr:cNvPr id="6" name="Picture 5">
          <a:extLst>
            <a:ext uri="{FF2B5EF4-FFF2-40B4-BE49-F238E27FC236}">
              <a16:creationId xmlns:a16="http://schemas.microsoft.com/office/drawing/2014/main" id="{4FA82682-18CB-9192-2436-FBDFDC4A37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4462760"/>
          <a:ext cx="7772400" cy="5829300"/>
        </a:xfrm>
        <a:prstGeom prst="rect">
          <a:avLst/>
        </a:prstGeom>
      </xdr:spPr>
    </xdr:pic>
    <xdr:clientData/>
  </xdr:twoCellAnchor>
  <xdr:twoCellAnchor editAs="oneCell">
    <xdr:from>
      <xdr:col>11</xdr:col>
      <xdr:colOff>0</xdr:colOff>
      <xdr:row>73</xdr:row>
      <xdr:rowOff>60960</xdr:rowOff>
    </xdr:from>
    <xdr:to>
      <xdr:col>19</xdr:col>
      <xdr:colOff>158750</xdr:colOff>
      <xdr:row>103</xdr:row>
      <xdr:rowOff>50960</xdr:rowOff>
    </xdr:to>
    <xdr:pic>
      <xdr:nvPicPr>
        <xdr:cNvPr id="8" name="Picture 7">
          <a:extLst>
            <a:ext uri="{FF2B5EF4-FFF2-40B4-BE49-F238E27FC236}">
              <a16:creationId xmlns:a16="http://schemas.microsoft.com/office/drawing/2014/main" id="{B53AD880-A07A-A439-825C-720F7737D8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854950" y="14380210"/>
          <a:ext cx="4356100" cy="5793900"/>
        </a:xfrm>
        <a:prstGeom prst="rect">
          <a:avLst/>
        </a:prstGeom>
      </xdr:spPr>
    </xdr:pic>
    <xdr:clientData/>
  </xdr:twoCellAnchor>
  <xdr:twoCellAnchor editAs="oneCell">
    <xdr:from>
      <xdr:col>18</xdr:col>
      <xdr:colOff>104775</xdr:colOff>
      <xdr:row>0</xdr:row>
      <xdr:rowOff>85725</xdr:rowOff>
    </xdr:from>
    <xdr:to>
      <xdr:col>19</xdr:col>
      <xdr:colOff>228600</xdr:colOff>
      <xdr:row>6</xdr:row>
      <xdr:rowOff>133350</xdr:rowOff>
    </xdr:to>
    <xdr:pic>
      <xdr:nvPicPr>
        <xdr:cNvPr id="7" name="Bild 1" descr="Bild S3R3.jpg">
          <a:extLst>
            <a:ext uri="{FF2B5EF4-FFF2-40B4-BE49-F238E27FC236}">
              <a16:creationId xmlns:a16="http://schemas.microsoft.com/office/drawing/2014/main" id="{EC7B53DA-1A56-467E-8299-F8A01EDC5DAC}"/>
            </a:ext>
          </a:extLst>
        </xdr:cNvPr>
        <xdr:cNvPicPr preferRelativeResize="0">
          <a:picLocks/>
        </xdr:cNvPicPr>
      </xdr:nvPicPr>
      <xdr:blipFill>
        <a:blip xmlns:r="http://schemas.openxmlformats.org/officeDocument/2006/relationships" r:embed="rId6"/>
        <a:stretch>
          <a:fillRect/>
        </a:stretch>
      </xdr:blipFill>
      <xdr:spPr>
        <a:xfrm>
          <a:off x="11277600" y="85725"/>
          <a:ext cx="695325" cy="1238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403860</xdr:colOff>
      <xdr:row>0</xdr:row>
      <xdr:rowOff>26670</xdr:rowOff>
    </xdr:from>
    <xdr:to>
      <xdr:col>9</xdr:col>
      <xdr:colOff>182880</xdr:colOff>
      <xdr:row>3</xdr:row>
      <xdr:rowOff>87630</xdr:rowOff>
    </xdr:to>
    <xdr:sp macro="" textlink="">
      <xdr:nvSpPr>
        <xdr:cNvPr id="7" name="Flowchart: Terminator 6">
          <a:hlinkClick xmlns:r="http://schemas.openxmlformats.org/officeDocument/2006/relationships" r:id="rId1"/>
          <a:extLst>
            <a:ext uri="{FF2B5EF4-FFF2-40B4-BE49-F238E27FC236}">
              <a16:creationId xmlns:a16="http://schemas.microsoft.com/office/drawing/2014/main" id="{9F860A76-363A-48E4-A02F-A6A571B4A042}"/>
            </a:ext>
          </a:extLst>
        </xdr:cNvPr>
        <xdr:cNvSpPr/>
      </xdr:nvSpPr>
      <xdr:spPr>
        <a:xfrm>
          <a:off x="5394960" y="26670"/>
          <a:ext cx="1607820" cy="605790"/>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400" b="1">
              <a:solidFill>
                <a:srgbClr val="002060"/>
              </a:solidFill>
            </a:rPr>
            <a:t>Click</a:t>
          </a:r>
          <a:r>
            <a:rPr lang="en-US" sz="1400" b="1" baseline="0">
              <a:solidFill>
                <a:srgbClr val="002060"/>
              </a:solidFill>
            </a:rPr>
            <a:t> To Go To VOLUMES</a:t>
          </a:r>
          <a:endParaRPr lang="en-US" sz="1400" b="1">
            <a:solidFill>
              <a:srgbClr val="002060"/>
            </a:solidFill>
          </a:endParaRPr>
        </a:p>
      </xdr:txBody>
    </xdr:sp>
    <xdr:clientData/>
  </xdr:twoCellAnchor>
  <xdr:twoCellAnchor>
    <xdr:from>
      <xdr:col>3</xdr:col>
      <xdr:colOff>499110</xdr:colOff>
      <xdr:row>0</xdr:row>
      <xdr:rowOff>26670</xdr:rowOff>
    </xdr:from>
    <xdr:to>
      <xdr:col>6</xdr:col>
      <xdr:colOff>312420</xdr:colOff>
      <xdr:row>3</xdr:row>
      <xdr:rowOff>80010</xdr:rowOff>
    </xdr:to>
    <xdr:sp macro="" textlink="">
      <xdr:nvSpPr>
        <xdr:cNvPr id="8" name="Flowchart: Terminator 7">
          <a:hlinkClick xmlns:r="http://schemas.openxmlformats.org/officeDocument/2006/relationships" r:id="rId2"/>
          <a:extLst>
            <a:ext uri="{FF2B5EF4-FFF2-40B4-BE49-F238E27FC236}">
              <a16:creationId xmlns:a16="http://schemas.microsoft.com/office/drawing/2014/main" id="{F4FBBFBB-0209-44CC-9F2A-87621EFCBE5D}"/>
            </a:ext>
          </a:extLst>
        </xdr:cNvPr>
        <xdr:cNvSpPr/>
      </xdr:nvSpPr>
      <xdr:spPr>
        <a:xfrm>
          <a:off x="3661410" y="26670"/>
          <a:ext cx="1642110" cy="598170"/>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400" b="1">
              <a:solidFill>
                <a:srgbClr val="002060"/>
              </a:solidFill>
            </a:rPr>
            <a:t>Click</a:t>
          </a:r>
          <a:r>
            <a:rPr lang="en-US" sz="1400" b="1" baseline="0">
              <a:solidFill>
                <a:srgbClr val="002060"/>
              </a:solidFill>
            </a:rPr>
            <a:t> To Go To</a:t>
          </a:r>
        </a:p>
        <a:p>
          <a:pPr algn="ctr"/>
          <a:r>
            <a:rPr lang="en-US" sz="1400" b="1" baseline="0">
              <a:solidFill>
                <a:srgbClr val="002060"/>
              </a:solidFill>
            </a:rPr>
            <a:t>HOLDS</a:t>
          </a:r>
          <a:endParaRPr lang="en-US" sz="1400" b="1">
            <a:solidFill>
              <a:srgbClr val="002060"/>
            </a:solidFill>
          </a:endParaRPr>
        </a:p>
      </xdr:txBody>
    </xdr:sp>
    <xdr:clientData/>
  </xdr:twoCellAnchor>
  <xdr:twoCellAnchor>
    <xdr:from>
      <xdr:col>9</xdr:col>
      <xdr:colOff>278130</xdr:colOff>
      <xdr:row>0</xdr:row>
      <xdr:rowOff>26670</xdr:rowOff>
    </xdr:from>
    <xdr:to>
      <xdr:col>12</xdr:col>
      <xdr:colOff>57150</xdr:colOff>
      <xdr:row>3</xdr:row>
      <xdr:rowOff>87630</xdr:rowOff>
    </xdr:to>
    <xdr:sp macro="" textlink="">
      <xdr:nvSpPr>
        <xdr:cNvPr id="9" name="Flowchart: Terminator 8">
          <a:hlinkClick xmlns:r="http://schemas.openxmlformats.org/officeDocument/2006/relationships" r:id="rId3"/>
          <a:extLst>
            <a:ext uri="{FF2B5EF4-FFF2-40B4-BE49-F238E27FC236}">
              <a16:creationId xmlns:a16="http://schemas.microsoft.com/office/drawing/2014/main" id="{CE358689-FD4A-4E66-8915-37768773B600}"/>
            </a:ext>
          </a:extLst>
        </xdr:cNvPr>
        <xdr:cNvSpPr/>
      </xdr:nvSpPr>
      <xdr:spPr>
        <a:xfrm>
          <a:off x="7098030" y="26670"/>
          <a:ext cx="1607820" cy="605790"/>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400" b="1">
              <a:solidFill>
                <a:srgbClr val="002060"/>
              </a:solidFill>
            </a:rPr>
            <a:t>Click</a:t>
          </a:r>
          <a:r>
            <a:rPr lang="en-US" sz="1400" b="1" baseline="0">
              <a:solidFill>
                <a:srgbClr val="002060"/>
              </a:solidFill>
            </a:rPr>
            <a:t> To Go To KASTLINE</a:t>
          </a:r>
          <a:endParaRPr lang="en-US" sz="1400" b="1">
            <a:solidFill>
              <a:srgbClr val="002060"/>
            </a:solidFill>
          </a:endParaRPr>
        </a:p>
      </xdr:txBody>
    </xdr:sp>
    <xdr:clientData/>
  </xdr:twoCellAnchor>
  <xdr:twoCellAnchor editAs="oneCell">
    <xdr:from>
      <xdr:col>12</xdr:col>
      <xdr:colOff>266700</xdr:colOff>
      <xdr:row>0</xdr:row>
      <xdr:rowOff>76200</xdr:rowOff>
    </xdr:from>
    <xdr:to>
      <xdr:col>13</xdr:col>
      <xdr:colOff>352425</xdr:colOff>
      <xdr:row>5</xdr:row>
      <xdr:rowOff>428625</xdr:rowOff>
    </xdr:to>
    <xdr:pic>
      <xdr:nvPicPr>
        <xdr:cNvPr id="5" name="Bild 1" descr="Bild S3R3.jpg">
          <a:extLst>
            <a:ext uri="{FF2B5EF4-FFF2-40B4-BE49-F238E27FC236}">
              <a16:creationId xmlns:a16="http://schemas.microsoft.com/office/drawing/2014/main" id="{605BACF0-C991-4B86-B824-488D3E825E11}"/>
            </a:ext>
          </a:extLst>
        </xdr:cNvPr>
        <xdr:cNvPicPr preferRelativeResize="0">
          <a:picLocks/>
        </xdr:cNvPicPr>
      </xdr:nvPicPr>
      <xdr:blipFill>
        <a:blip xmlns:r="http://schemas.openxmlformats.org/officeDocument/2006/relationships" r:embed="rId4"/>
        <a:stretch>
          <a:fillRect/>
        </a:stretch>
      </xdr:blipFill>
      <xdr:spPr>
        <a:xfrm>
          <a:off x="8839200" y="76200"/>
          <a:ext cx="695325" cy="123825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olds@t-wall.or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R1107"/>
  <sheetViews>
    <sheetView showGridLines="0" tabSelected="1" zoomScaleNormal="100" zoomScaleSheetLayoutView="100" workbookViewId="0">
      <pane xSplit="16" ySplit="8" topLeftCell="R9" activePane="bottomRight" state="frozen"/>
      <selection pane="topRight" activeCell="P1" sqref="P1"/>
      <selection pane="bottomLeft" activeCell="A9" sqref="A9"/>
      <selection pane="bottomRight" activeCell="B3" sqref="B3:C3"/>
    </sheetView>
  </sheetViews>
  <sheetFormatPr baseColWidth="10" defaultColWidth="14.44140625" defaultRowHeight="15" customHeight="1"/>
  <cols>
    <col min="1" max="1" width="7.44140625" customWidth="1"/>
    <col min="3" max="3" width="18.5546875" customWidth="1"/>
    <col min="4" max="5" width="7.44140625" customWidth="1"/>
    <col min="6" max="6" width="0.5546875" customWidth="1"/>
    <col min="7" max="7" width="7.44140625" customWidth="1"/>
    <col min="8" max="8" width="0.5546875" customWidth="1"/>
    <col min="9" max="9" width="8.88671875" customWidth="1"/>
    <col min="10" max="10" width="1" customWidth="1"/>
    <col min="11" max="11" width="10.109375" customWidth="1"/>
    <col min="12" max="12" width="1" customWidth="1"/>
    <col min="13" max="13" width="10.44140625" hidden="1" customWidth="1"/>
    <col min="14" max="14" width="11.5546875" customWidth="1"/>
    <col min="15" max="15" width="1" customWidth="1"/>
    <col min="16" max="16" width="17.44140625" customWidth="1"/>
    <col min="17" max="17" width="1.5546875" customWidth="1"/>
    <col min="18" max="30" width="8.33203125" customWidth="1"/>
    <col min="31" max="31" width="1.5546875" customWidth="1"/>
    <col min="32" max="44" width="8.33203125" hidden="1" customWidth="1"/>
  </cols>
  <sheetData>
    <row r="1" spans="1:44" ht="15.75" customHeight="1">
      <c r="A1" s="1" t="s">
        <v>340</v>
      </c>
      <c r="B1" s="2"/>
      <c r="C1" s="576"/>
      <c r="D1" s="3" t="s">
        <v>0</v>
      </c>
      <c r="E1" s="2"/>
      <c r="F1" s="2"/>
      <c r="G1" s="134"/>
      <c r="H1" s="4" t="s">
        <v>1</v>
      </c>
      <c r="I1" s="928"/>
      <c r="J1" s="929"/>
      <c r="K1" s="929"/>
      <c r="L1" s="929"/>
      <c r="M1" s="929"/>
      <c r="N1" s="929"/>
      <c r="O1" s="929"/>
      <c r="P1" s="930"/>
      <c r="Q1" s="949" t="s">
        <v>2</v>
      </c>
      <c r="R1" s="950"/>
      <c r="S1" s="950"/>
      <c r="T1" s="951" t="s">
        <v>339</v>
      </c>
      <c r="U1" s="952"/>
      <c r="V1" s="950"/>
      <c r="W1" s="950"/>
      <c r="X1" s="950"/>
      <c r="Y1" s="285"/>
      <c r="Z1" s="285"/>
      <c r="AA1" s="2"/>
      <c r="AB1" s="2"/>
      <c r="AC1" s="2"/>
      <c r="AD1" s="2"/>
    </row>
    <row r="2" spans="1:44" ht="18" customHeight="1">
      <c r="A2" s="5" t="s">
        <v>3</v>
      </c>
      <c r="B2" s="6"/>
      <c r="C2" s="577"/>
      <c r="E2" s="2"/>
      <c r="F2" s="2"/>
      <c r="G2" s="134"/>
      <c r="H2" s="4" t="s">
        <v>4</v>
      </c>
      <c r="I2" s="928"/>
      <c r="J2" s="929"/>
      <c r="K2" s="929"/>
      <c r="L2" s="929"/>
      <c r="M2" s="929"/>
      <c r="N2" s="929"/>
      <c r="O2" s="929"/>
      <c r="P2" s="930"/>
      <c r="Q2" s="2"/>
      <c r="R2" s="2"/>
      <c r="S2" s="260"/>
      <c r="T2" s="950"/>
      <c r="U2" s="950"/>
      <c r="V2" s="950"/>
      <c r="W2" s="950"/>
      <c r="X2" s="950"/>
      <c r="Y2" s="285"/>
      <c r="Z2" s="285"/>
      <c r="AA2" s="2"/>
      <c r="AB2" s="2"/>
      <c r="AC2" s="2"/>
      <c r="AD2" s="2"/>
    </row>
    <row r="3" spans="1:44" ht="15.75" customHeight="1">
      <c r="A3" s="288" t="s">
        <v>5</v>
      </c>
      <c r="B3" s="953"/>
      <c r="C3" s="930"/>
      <c r="E3" s="2"/>
      <c r="F3" s="2"/>
      <c r="G3" s="134"/>
      <c r="H3" s="4" t="s">
        <v>6</v>
      </c>
      <c r="I3" s="928"/>
      <c r="J3" s="929"/>
      <c r="K3" s="929"/>
      <c r="L3" s="929"/>
      <c r="M3" s="929"/>
      <c r="N3" s="929"/>
      <c r="O3" s="929"/>
      <c r="P3" s="930"/>
      <c r="Q3" s="2"/>
      <c r="R3" s="171" t="s">
        <v>7</v>
      </c>
      <c r="T3" s="2"/>
      <c r="U3" s="2"/>
      <c r="V3" s="2"/>
      <c r="W3" s="2"/>
      <c r="X3" s="2"/>
      <c r="Y3" s="2"/>
      <c r="Z3" s="2"/>
      <c r="AA3" s="2"/>
      <c r="AB3" s="2"/>
      <c r="AC3" s="2"/>
      <c r="AD3" s="2"/>
    </row>
    <row r="4" spans="1:44" ht="15.75" customHeight="1">
      <c r="A4" s="288" t="s">
        <v>8</v>
      </c>
      <c r="B4" s="953"/>
      <c r="C4" s="930"/>
      <c r="E4" s="2"/>
      <c r="F4" s="2"/>
      <c r="G4" s="134"/>
      <c r="H4" s="4" t="s">
        <v>9</v>
      </c>
      <c r="I4" s="953"/>
      <c r="J4" s="929"/>
      <c r="K4" s="929"/>
      <c r="L4" s="929"/>
      <c r="M4" s="929"/>
      <c r="N4" s="929"/>
      <c r="O4" s="929"/>
      <c r="P4" s="930"/>
      <c r="Q4" s="2"/>
      <c r="R4" s="2"/>
      <c r="S4" s="169" t="s">
        <v>73</v>
      </c>
      <c r="T4" s="9" t="s">
        <v>10</v>
      </c>
      <c r="U4" s="9"/>
      <c r="V4" s="2"/>
      <c r="W4" s="2"/>
      <c r="X4" s="2"/>
      <c r="Y4" s="2"/>
      <c r="Z4" s="2"/>
      <c r="AA4" s="2"/>
      <c r="AB4" s="2"/>
      <c r="AC4" s="2"/>
      <c r="AD4" s="2"/>
    </row>
    <row r="5" spans="1:44" ht="15" customHeight="1">
      <c r="A5" s="288" t="s">
        <v>11</v>
      </c>
      <c r="B5" s="928"/>
      <c r="C5" s="930"/>
      <c r="D5" s="9"/>
      <c r="E5" s="2"/>
      <c r="F5" s="2"/>
      <c r="G5" s="134"/>
      <c r="H5" s="10" t="s">
        <v>12</v>
      </c>
      <c r="I5" s="928"/>
      <c r="J5" s="929"/>
      <c r="K5" s="929"/>
      <c r="L5" s="929"/>
      <c r="M5" s="929"/>
      <c r="N5" s="929"/>
      <c r="O5" s="929"/>
      <c r="P5" s="930"/>
      <c r="Q5" s="2"/>
      <c r="R5" s="2"/>
      <c r="S5" s="2"/>
      <c r="T5" s="9" t="s">
        <v>13</v>
      </c>
      <c r="U5" s="9"/>
      <c r="V5" s="2"/>
      <c r="W5" s="2"/>
      <c r="X5" s="2"/>
      <c r="Y5" s="2"/>
      <c r="Z5" s="2"/>
      <c r="AA5" s="2"/>
      <c r="AB5" s="2"/>
      <c r="AC5" s="2"/>
      <c r="AD5" s="2"/>
    </row>
    <row r="6" spans="1:44" ht="15.75" customHeight="1">
      <c r="A6" s="919" t="s">
        <v>14</v>
      </c>
      <c r="B6" s="921"/>
      <c r="C6" s="922"/>
      <c r="D6" s="9"/>
      <c r="E6" s="2"/>
      <c r="F6" s="2"/>
      <c r="G6" s="134"/>
      <c r="H6" s="10" t="s">
        <v>15</v>
      </c>
      <c r="I6" s="938"/>
      <c r="J6" s="939"/>
      <c r="K6" s="939"/>
      <c r="L6" s="940"/>
      <c r="M6" s="286"/>
      <c r="N6" s="286" t="s">
        <v>16</v>
      </c>
      <c r="O6" s="941"/>
      <c r="P6" s="940"/>
      <c r="Q6" s="2"/>
      <c r="S6" s="169" t="s">
        <v>74</v>
      </c>
      <c r="T6" s="170" t="s">
        <v>79</v>
      </c>
      <c r="U6" s="170"/>
      <c r="V6" s="2"/>
      <c r="W6" s="2"/>
      <c r="X6" s="2"/>
      <c r="Y6" s="2"/>
      <c r="Z6" s="2"/>
      <c r="AA6" s="2"/>
      <c r="AB6" s="2"/>
      <c r="AC6" s="2"/>
      <c r="AD6" s="2"/>
      <c r="AF6" s="444" t="s">
        <v>185</v>
      </c>
      <c r="AG6" s="444" t="s">
        <v>185</v>
      </c>
      <c r="AH6" s="444" t="s">
        <v>185</v>
      </c>
      <c r="AI6" s="444" t="s">
        <v>185</v>
      </c>
      <c r="AJ6" s="444" t="s">
        <v>185</v>
      </c>
      <c r="AK6" s="444" t="s">
        <v>185</v>
      </c>
      <c r="AL6" s="444" t="s">
        <v>185</v>
      </c>
      <c r="AM6" s="444" t="s">
        <v>185</v>
      </c>
      <c r="AN6" s="444" t="s">
        <v>185</v>
      </c>
      <c r="AO6" s="444" t="s">
        <v>185</v>
      </c>
      <c r="AP6" s="444" t="s">
        <v>185</v>
      </c>
      <c r="AQ6" s="444" t="s">
        <v>185</v>
      </c>
      <c r="AR6" s="444" t="s">
        <v>185</v>
      </c>
    </row>
    <row r="7" spans="1:44" ht="15.75" customHeight="1">
      <c r="A7" s="920"/>
      <c r="B7" s="923"/>
      <c r="C7" s="924"/>
      <c r="D7" s="12"/>
      <c r="E7" s="2"/>
      <c r="F7" s="13"/>
      <c r="G7" s="287"/>
      <c r="H7" s="14" t="s">
        <v>18</v>
      </c>
      <c r="I7" s="928"/>
      <c r="J7" s="942"/>
      <c r="K7" s="942"/>
      <c r="L7" s="942"/>
      <c r="M7" s="930"/>
      <c r="N7" s="443"/>
      <c r="O7" s="15"/>
      <c r="P7" s="16"/>
      <c r="Q7" s="2"/>
      <c r="R7" s="2"/>
      <c r="T7" s="172" t="s">
        <v>17</v>
      </c>
      <c r="U7" s="172"/>
      <c r="AD7" s="2"/>
      <c r="AF7" s="445" t="s">
        <v>186</v>
      </c>
      <c r="AG7" s="445" t="s">
        <v>186</v>
      </c>
      <c r="AH7" s="445" t="s">
        <v>186</v>
      </c>
      <c r="AI7" s="445" t="s">
        <v>186</v>
      </c>
      <c r="AJ7" s="445" t="s">
        <v>186</v>
      </c>
      <c r="AK7" s="445" t="s">
        <v>186</v>
      </c>
      <c r="AL7" s="445" t="s">
        <v>186</v>
      </c>
      <c r="AM7" s="445" t="s">
        <v>186</v>
      </c>
      <c r="AN7" s="445" t="s">
        <v>186</v>
      </c>
      <c r="AO7" s="445" t="s">
        <v>186</v>
      </c>
      <c r="AP7" s="445" t="s">
        <v>186</v>
      </c>
      <c r="AQ7" s="445" t="s">
        <v>186</v>
      </c>
      <c r="AR7" s="445" t="s">
        <v>186</v>
      </c>
    </row>
    <row r="8" spans="1:44" ht="28.8">
      <c r="A8" s="17" t="s">
        <v>19</v>
      </c>
      <c r="B8" s="167" t="s">
        <v>20</v>
      </c>
      <c r="C8" s="931" t="s">
        <v>21</v>
      </c>
      <c r="D8" s="888"/>
      <c r="E8" s="888"/>
      <c r="F8" s="889"/>
      <c r="G8" s="18" t="s">
        <v>22</v>
      </c>
      <c r="H8" s="19"/>
      <c r="I8" s="20" t="s">
        <v>23</v>
      </c>
      <c r="J8" s="19"/>
      <c r="K8" s="21" t="s">
        <v>24</v>
      </c>
      <c r="L8" s="19"/>
      <c r="M8" s="21" t="s">
        <v>192</v>
      </c>
      <c r="N8" s="510" t="s">
        <v>193</v>
      </c>
      <c r="O8" s="19"/>
      <c r="P8" s="22" t="s">
        <v>25</v>
      </c>
      <c r="Q8" s="23"/>
      <c r="R8" s="196" t="s">
        <v>142</v>
      </c>
      <c r="S8" s="197" t="s">
        <v>143</v>
      </c>
      <c r="T8" s="198" t="s">
        <v>144</v>
      </c>
      <c r="U8" s="300" t="s">
        <v>152</v>
      </c>
      <c r="V8" s="293" t="s">
        <v>145</v>
      </c>
      <c r="W8" s="310" t="s">
        <v>153</v>
      </c>
      <c r="X8" s="199" t="s">
        <v>146</v>
      </c>
      <c r="Y8" s="202" t="s">
        <v>147</v>
      </c>
      <c r="Z8" s="303" t="s">
        <v>154</v>
      </c>
      <c r="AA8" s="301" t="s">
        <v>148</v>
      </c>
      <c r="AB8" s="200" t="s">
        <v>149</v>
      </c>
      <c r="AC8" s="201" t="s">
        <v>150</v>
      </c>
      <c r="AD8" s="203" t="s">
        <v>151</v>
      </c>
      <c r="AF8" s="196" t="s">
        <v>142</v>
      </c>
      <c r="AG8" s="197" t="s">
        <v>143</v>
      </c>
      <c r="AH8" s="198" t="s">
        <v>144</v>
      </c>
      <c r="AI8" s="300" t="s">
        <v>152</v>
      </c>
      <c r="AJ8" s="293" t="s">
        <v>145</v>
      </c>
      <c r="AK8" s="310" t="s">
        <v>153</v>
      </c>
      <c r="AL8" s="199" t="s">
        <v>146</v>
      </c>
      <c r="AM8" s="202" t="s">
        <v>147</v>
      </c>
      <c r="AN8" s="303" t="s">
        <v>154</v>
      </c>
      <c r="AO8" s="301" t="s">
        <v>148</v>
      </c>
      <c r="AP8" s="200" t="s">
        <v>149</v>
      </c>
      <c r="AQ8" s="201" t="s">
        <v>150</v>
      </c>
      <c r="AR8" s="203" t="s">
        <v>151</v>
      </c>
    </row>
    <row r="9" spans="1:44" ht="6.75" customHeight="1" thickBot="1">
      <c r="A9" s="24"/>
      <c r="B9" s="24"/>
      <c r="C9" s="25"/>
      <c r="F9" s="26"/>
      <c r="G9" s="24"/>
      <c r="H9" s="24"/>
      <c r="I9" s="24"/>
      <c r="J9" s="24"/>
      <c r="K9" s="24"/>
      <c r="L9" s="24"/>
      <c r="M9" s="24"/>
      <c r="N9" s="245"/>
      <c r="O9" s="24"/>
      <c r="P9" s="24"/>
      <c r="Q9" s="24"/>
      <c r="R9" s="27"/>
      <c r="S9" s="28"/>
      <c r="T9" s="29"/>
      <c r="U9" s="294"/>
      <c r="V9" s="30"/>
      <c r="W9" s="289"/>
      <c r="X9" s="31"/>
      <c r="Y9" s="33"/>
      <c r="Z9" s="304"/>
      <c r="AA9" s="382"/>
      <c r="AB9" s="32"/>
      <c r="AC9" s="24"/>
      <c r="AD9" s="34"/>
      <c r="AF9" s="27"/>
      <c r="AG9" s="28"/>
      <c r="AH9" s="29"/>
      <c r="AI9" s="294"/>
      <c r="AJ9" s="30"/>
      <c r="AK9" s="289"/>
      <c r="AL9" s="31"/>
      <c r="AM9" s="33"/>
      <c r="AN9" s="304"/>
      <c r="AO9" s="382"/>
      <c r="AP9" s="32"/>
      <c r="AQ9" s="245"/>
      <c r="AR9" s="34"/>
    </row>
    <row r="10" spans="1:44" ht="15.75" customHeight="1">
      <c r="A10" s="434">
        <v>5948</v>
      </c>
      <c r="B10" s="435" t="s">
        <v>26</v>
      </c>
      <c r="C10" s="932" t="s">
        <v>27</v>
      </c>
      <c r="D10" s="933"/>
      <c r="E10" s="933"/>
      <c r="F10" s="934"/>
      <c r="G10" s="436">
        <v>1</v>
      </c>
      <c r="H10" s="437"/>
      <c r="I10" s="436">
        <v>10</v>
      </c>
      <c r="J10" s="437"/>
      <c r="K10" s="436">
        <f t="shared" ref="K10:K51" si="0">SUM(R10:AD10)</f>
        <v>0</v>
      </c>
      <c r="L10" s="438"/>
      <c r="M10" s="439">
        <v>109</v>
      </c>
      <c r="N10" s="511">
        <f>ROUND(M10*'Exchange Rate'!$B$3,2)</f>
        <v>102.46</v>
      </c>
      <c r="O10" s="438"/>
      <c r="P10" s="512">
        <f>K10*N10</f>
        <v>0</v>
      </c>
      <c r="Q10" s="35"/>
      <c r="R10" s="149"/>
      <c r="S10" s="150"/>
      <c r="T10" s="151"/>
      <c r="U10" s="295"/>
      <c r="V10" s="152"/>
      <c r="W10" s="290"/>
      <c r="X10" s="153"/>
      <c r="Y10" s="156"/>
      <c r="Z10" s="305"/>
      <c r="AA10" s="383"/>
      <c r="AB10" s="154"/>
      <c r="AC10" s="155"/>
      <c r="AD10" s="157"/>
      <c r="AF10" s="446">
        <f>$I10*R10</f>
        <v>0</v>
      </c>
      <c r="AG10" s="447">
        <f t="shared" ref="AG10:AR25" si="1">$I10*S10</f>
        <v>0</v>
      </c>
      <c r="AH10" s="448">
        <f t="shared" si="1"/>
        <v>0</v>
      </c>
      <c r="AI10" s="449">
        <f t="shared" si="1"/>
        <v>0</v>
      </c>
      <c r="AJ10" s="450">
        <f t="shared" si="1"/>
        <v>0</v>
      </c>
      <c r="AK10" s="451">
        <f t="shared" si="1"/>
        <v>0</v>
      </c>
      <c r="AL10" s="452">
        <f t="shared" si="1"/>
        <v>0</v>
      </c>
      <c r="AM10" s="453">
        <f t="shared" si="1"/>
        <v>0</v>
      </c>
      <c r="AN10" s="454">
        <f t="shared" si="1"/>
        <v>0</v>
      </c>
      <c r="AO10" s="455">
        <f t="shared" si="1"/>
        <v>0</v>
      </c>
      <c r="AP10" s="456">
        <f t="shared" si="1"/>
        <v>0</v>
      </c>
      <c r="AQ10" s="457">
        <f t="shared" si="1"/>
        <v>0</v>
      </c>
      <c r="AR10" s="458">
        <f t="shared" si="1"/>
        <v>0</v>
      </c>
    </row>
    <row r="11" spans="1:44" ht="15.75" customHeight="1">
      <c r="A11" s="36">
        <v>7022</v>
      </c>
      <c r="B11" s="37" t="s">
        <v>26</v>
      </c>
      <c r="C11" s="887" t="s">
        <v>27</v>
      </c>
      <c r="D11" s="888"/>
      <c r="E11" s="888"/>
      <c r="F11" s="889"/>
      <c r="G11" s="38">
        <v>2</v>
      </c>
      <c r="H11" s="39"/>
      <c r="I11" s="38">
        <v>10</v>
      </c>
      <c r="J11" s="39"/>
      <c r="K11" s="38">
        <f t="shared" si="0"/>
        <v>0</v>
      </c>
      <c r="L11" s="40"/>
      <c r="M11" s="41">
        <v>119</v>
      </c>
      <c r="N11" s="534">
        <f>ROUND(M11*'Exchange Rate'!$B$3,2)</f>
        <v>111.86</v>
      </c>
      <c r="O11" s="40"/>
      <c r="P11" s="513">
        <f t="shared" ref="P11:P74" si="2">K11*N11</f>
        <v>0</v>
      </c>
      <c r="Q11" s="179"/>
      <c r="R11" s="342"/>
      <c r="S11" s="343"/>
      <c r="T11" s="264"/>
      <c r="U11" s="297"/>
      <c r="V11" s="344"/>
      <c r="W11" s="345"/>
      <c r="X11" s="346"/>
      <c r="Y11" s="347"/>
      <c r="Z11" s="348"/>
      <c r="AA11" s="384"/>
      <c r="AB11" s="349"/>
      <c r="AC11" s="350"/>
      <c r="AD11" s="351"/>
      <c r="AF11" s="459">
        <f t="shared" ref="AF11:AR44" si="3">$I11*R11</f>
        <v>0</v>
      </c>
      <c r="AG11" s="460">
        <f t="shared" si="1"/>
        <v>0</v>
      </c>
      <c r="AH11" s="461">
        <f t="shared" si="1"/>
        <v>0</v>
      </c>
      <c r="AI11" s="462">
        <f t="shared" si="1"/>
        <v>0</v>
      </c>
      <c r="AJ11" s="463">
        <f t="shared" si="1"/>
        <v>0</v>
      </c>
      <c r="AK11" s="464">
        <f t="shared" si="1"/>
        <v>0</v>
      </c>
      <c r="AL11" s="465">
        <f t="shared" si="1"/>
        <v>0</v>
      </c>
      <c r="AM11" s="466">
        <f t="shared" si="1"/>
        <v>0</v>
      </c>
      <c r="AN11" s="467">
        <f t="shared" si="1"/>
        <v>0</v>
      </c>
      <c r="AO11" s="468">
        <f t="shared" si="1"/>
        <v>0</v>
      </c>
      <c r="AP11" s="469">
        <f t="shared" si="1"/>
        <v>0</v>
      </c>
      <c r="AQ11" s="470">
        <f t="shared" si="1"/>
        <v>0</v>
      </c>
      <c r="AR11" s="471">
        <f t="shared" si="1"/>
        <v>0</v>
      </c>
    </row>
    <row r="12" spans="1:44" ht="15.75" customHeight="1">
      <c r="A12" s="36">
        <v>5861</v>
      </c>
      <c r="B12" s="37" t="s">
        <v>26</v>
      </c>
      <c r="C12" s="887" t="s">
        <v>28</v>
      </c>
      <c r="D12" s="888"/>
      <c r="E12" s="888"/>
      <c r="F12" s="889"/>
      <c r="G12" s="38">
        <v>1</v>
      </c>
      <c r="H12" s="39"/>
      <c r="I12" s="38">
        <v>5</v>
      </c>
      <c r="J12" s="39"/>
      <c r="K12" s="38">
        <f t="shared" si="0"/>
        <v>0</v>
      </c>
      <c r="L12" s="40"/>
      <c r="M12" s="41">
        <v>119</v>
      </c>
      <c r="N12" s="534">
        <f>ROUND(M12*'Exchange Rate'!$B$3,2)</f>
        <v>111.86</v>
      </c>
      <c r="O12" s="40"/>
      <c r="P12" s="513">
        <f t="shared" si="2"/>
        <v>0</v>
      </c>
      <c r="Q12" s="42"/>
      <c r="R12" s="158"/>
      <c r="S12" s="159"/>
      <c r="T12" s="160"/>
      <c r="U12" s="296"/>
      <c r="V12" s="161"/>
      <c r="W12" s="291"/>
      <c r="X12" s="162"/>
      <c r="Y12" s="165"/>
      <c r="Z12" s="306"/>
      <c r="AA12" s="385"/>
      <c r="AB12" s="163"/>
      <c r="AC12" s="164"/>
      <c r="AD12" s="166"/>
      <c r="AF12" s="472">
        <f t="shared" si="3"/>
        <v>0</v>
      </c>
      <c r="AG12" s="473">
        <f t="shared" si="1"/>
        <v>0</v>
      </c>
      <c r="AH12" s="474">
        <f t="shared" si="1"/>
        <v>0</v>
      </c>
      <c r="AI12" s="475">
        <f t="shared" si="1"/>
        <v>0</v>
      </c>
      <c r="AJ12" s="476">
        <f t="shared" si="1"/>
        <v>0</v>
      </c>
      <c r="AK12" s="477">
        <f t="shared" si="1"/>
        <v>0</v>
      </c>
      <c r="AL12" s="478">
        <f t="shared" si="1"/>
        <v>0</v>
      </c>
      <c r="AM12" s="479">
        <f t="shared" si="1"/>
        <v>0</v>
      </c>
      <c r="AN12" s="480">
        <f t="shared" si="1"/>
        <v>0</v>
      </c>
      <c r="AO12" s="481">
        <f t="shared" si="1"/>
        <v>0</v>
      </c>
      <c r="AP12" s="482">
        <f t="shared" si="1"/>
        <v>0</v>
      </c>
      <c r="AQ12" s="483">
        <f t="shared" si="1"/>
        <v>0</v>
      </c>
      <c r="AR12" s="484">
        <f t="shared" si="1"/>
        <v>0</v>
      </c>
    </row>
    <row r="13" spans="1:44" ht="15.75" customHeight="1">
      <c r="A13" s="36">
        <v>5858</v>
      </c>
      <c r="B13" s="43" t="s">
        <v>26</v>
      </c>
      <c r="C13" s="887" t="s">
        <v>28</v>
      </c>
      <c r="D13" s="888"/>
      <c r="E13" s="888"/>
      <c r="F13" s="889"/>
      <c r="G13" s="44">
        <v>2</v>
      </c>
      <c r="H13" s="39"/>
      <c r="I13" s="38">
        <v>5</v>
      </c>
      <c r="J13" s="39"/>
      <c r="K13" s="38">
        <f t="shared" si="0"/>
        <v>0</v>
      </c>
      <c r="L13" s="40"/>
      <c r="M13" s="41">
        <v>175</v>
      </c>
      <c r="N13" s="534">
        <f>ROUND(M13*'Exchange Rate'!$B$3,2)</f>
        <v>164.5</v>
      </c>
      <c r="O13" s="40"/>
      <c r="P13" s="513">
        <f t="shared" si="2"/>
        <v>0</v>
      </c>
      <c r="Q13" s="42"/>
      <c r="R13" s="158"/>
      <c r="S13" s="159"/>
      <c r="T13" s="160"/>
      <c r="U13" s="296"/>
      <c r="V13" s="161"/>
      <c r="W13" s="291"/>
      <c r="X13" s="162"/>
      <c r="Y13" s="165"/>
      <c r="Z13" s="306"/>
      <c r="AA13" s="385"/>
      <c r="AB13" s="163"/>
      <c r="AC13" s="164"/>
      <c r="AD13" s="166"/>
      <c r="AF13" s="472">
        <f t="shared" si="3"/>
        <v>0</v>
      </c>
      <c r="AG13" s="473">
        <f t="shared" si="1"/>
        <v>0</v>
      </c>
      <c r="AH13" s="474">
        <f t="shared" si="1"/>
        <v>0</v>
      </c>
      <c r="AI13" s="475">
        <f t="shared" si="1"/>
        <v>0</v>
      </c>
      <c r="AJ13" s="476">
        <f t="shared" si="1"/>
        <v>0</v>
      </c>
      <c r="AK13" s="477">
        <f t="shared" si="1"/>
        <v>0</v>
      </c>
      <c r="AL13" s="478">
        <f t="shared" si="1"/>
        <v>0</v>
      </c>
      <c r="AM13" s="479">
        <f t="shared" si="1"/>
        <v>0</v>
      </c>
      <c r="AN13" s="480">
        <f t="shared" si="1"/>
        <v>0</v>
      </c>
      <c r="AO13" s="481">
        <f t="shared" si="1"/>
        <v>0</v>
      </c>
      <c r="AP13" s="482">
        <f t="shared" si="1"/>
        <v>0</v>
      </c>
      <c r="AQ13" s="483">
        <f t="shared" si="1"/>
        <v>0</v>
      </c>
      <c r="AR13" s="484">
        <f t="shared" si="1"/>
        <v>0</v>
      </c>
    </row>
    <row r="14" spans="1:44" ht="15.75" customHeight="1">
      <c r="A14" s="36">
        <v>5928</v>
      </c>
      <c r="B14" s="37" t="s">
        <v>26</v>
      </c>
      <c r="C14" s="887" t="s">
        <v>28</v>
      </c>
      <c r="D14" s="888"/>
      <c r="E14" s="888"/>
      <c r="F14" s="889"/>
      <c r="G14" s="38">
        <v>3</v>
      </c>
      <c r="H14" s="39"/>
      <c r="I14" s="38">
        <v>5</v>
      </c>
      <c r="J14" s="39"/>
      <c r="K14" s="38">
        <f t="shared" si="0"/>
        <v>0</v>
      </c>
      <c r="L14" s="40"/>
      <c r="M14" s="41">
        <v>119</v>
      </c>
      <c r="N14" s="534">
        <f>ROUND(M14*'Exchange Rate'!$B$3,2)</f>
        <v>111.86</v>
      </c>
      <c r="O14" s="40"/>
      <c r="P14" s="513">
        <f t="shared" si="2"/>
        <v>0</v>
      </c>
      <c r="Q14" s="42"/>
      <c r="R14" s="158"/>
      <c r="S14" s="159"/>
      <c r="T14" s="160"/>
      <c r="U14" s="296"/>
      <c r="V14" s="161"/>
      <c r="W14" s="291"/>
      <c r="X14" s="162"/>
      <c r="Y14" s="165"/>
      <c r="Z14" s="306"/>
      <c r="AA14" s="385"/>
      <c r="AB14" s="163"/>
      <c r="AC14" s="164"/>
      <c r="AD14" s="166"/>
      <c r="AF14" s="472">
        <f t="shared" si="3"/>
        <v>0</v>
      </c>
      <c r="AG14" s="473">
        <f t="shared" si="1"/>
        <v>0</v>
      </c>
      <c r="AH14" s="474">
        <f t="shared" si="1"/>
        <v>0</v>
      </c>
      <c r="AI14" s="475">
        <f t="shared" si="1"/>
        <v>0</v>
      </c>
      <c r="AJ14" s="476">
        <f t="shared" si="1"/>
        <v>0</v>
      </c>
      <c r="AK14" s="477">
        <f t="shared" si="1"/>
        <v>0</v>
      </c>
      <c r="AL14" s="478">
        <f t="shared" si="1"/>
        <v>0</v>
      </c>
      <c r="AM14" s="479">
        <f t="shared" si="1"/>
        <v>0</v>
      </c>
      <c r="AN14" s="480">
        <f t="shared" si="1"/>
        <v>0</v>
      </c>
      <c r="AO14" s="481">
        <f t="shared" si="1"/>
        <v>0</v>
      </c>
      <c r="AP14" s="482">
        <f t="shared" si="1"/>
        <v>0</v>
      </c>
      <c r="AQ14" s="483">
        <f t="shared" si="1"/>
        <v>0</v>
      </c>
      <c r="AR14" s="484">
        <f t="shared" si="1"/>
        <v>0</v>
      </c>
    </row>
    <row r="15" spans="1:44" ht="15.75" customHeight="1">
      <c r="A15" s="36">
        <v>7021</v>
      </c>
      <c r="B15" s="37" t="s">
        <v>26</v>
      </c>
      <c r="C15" s="887" t="s">
        <v>28</v>
      </c>
      <c r="D15" s="888"/>
      <c r="E15" s="888"/>
      <c r="F15" s="889"/>
      <c r="G15" s="38">
        <v>4</v>
      </c>
      <c r="H15" s="39"/>
      <c r="I15" s="38">
        <v>7</v>
      </c>
      <c r="J15" s="39"/>
      <c r="K15" s="38">
        <f t="shared" si="0"/>
        <v>0</v>
      </c>
      <c r="L15" s="40"/>
      <c r="M15" s="41">
        <v>239</v>
      </c>
      <c r="N15" s="534">
        <f>ROUND(M15*'Exchange Rate'!$B$3,2)</f>
        <v>224.66</v>
      </c>
      <c r="O15" s="40"/>
      <c r="P15" s="513">
        <f t="shared" si="2"/>
        <v>0</v>
      </c>
      <c r="Q15" s="42"/>
      <c r="R15" s="158"/>
      <c r="S15" s="159"/>
      <c r="T15" s="160"/>
      <c r="U15" s="296"/>
      <c r="V15" s="161"/>
      <c r="W15" s="291"/>
      <c r="X15" s="162"/>
      <c r="Y15" s="165"/>
      <c r="Z15" s="306"/>
      <c r="AA15" s="385"/>
      <c r="AB15" s="163"/>
      <c r="AC15" s="164"/>
      <c r="AD15" s="166"/>
      <c r="AF15" s="472">
        <f t="shared" si="3"/>
        <v>0</v>
      </c>
      <c r="AG15" s="473">
        <f t="shared" si="1"/>
        <v>0</v>
      </c>
      <c r="AH15" s="474">
        <f t="shared" si="1"/>
        <v>0</v>
      </c>
      <c r="AI15" s="475">
        <f t="shared" si="1"/>
        <v>0</v>
      </c>
      <c r="AJ15" s="476">
        <f t="shared" si="1"/>
        <v>0</v>
      </c>
      <c r="AK15" s="477">
        <f t="shared" si="1"/>
        <v>0</v>
      </c>
      <c r="AL15" s="478">
        <f t="shared" si="1"/>
        <v>0</v>
      </c>
      <c r="AM15" s="479">
        <f t="shared" si="1"/>
        <v>0</v>
      </c>
      <c r="AN15" s="480">
        <f t="shared" si="1"/>
        <v>0</v>
      </c>
      <c r="AO15" s="481">
        <f t="shared" si="1"/>
        <v>0</v>
      </c>
      <c r="AP15" s="482">
        <f t="shared" si="1"/>
        <v>0</v>
      </c>
      <c r="AQ15" s="483">
        <f t="shared" si="1"/>
        <v>0</v>
      </c>
      <c r="AR15" s="484">
        <f t="shared" si="1"/>
        <v>0</v>
      </c>
    </row>
    <row r="16" spans="1:44" ht="15.75" customHeight="1">
      <c r="A16" s="36">
        <v>5927</v>
      </c>
      <c r="B16" s="37" t="s">
        <v>26</v>
      </c>
      <c r="C16" s="887" t="s">
        <v>29</v>
      </c>
      <c r="D16" s="888"/>
      <c r="E16" s="888"/>
      <c r="F16" s="889"/>
      <c r="G16" s="39"/>
      <c r="H16" s="39"/>
      <c r="I16" s="38">
        <v>6</v>
      </c>
      <c r="J16" s="39"/>
      <c r="K16" s="38">
        <f t="shared" si="0"/>
        <v>0</v>
      </c>
      <c r="L16" s="40"/>
      <c r="M16" s="41">
        <v>245</v>
      </c>
      <c r="N16" s="534">
        <f>ROUND(M16*'Exchange Rate'!$B$3,2)</f>
        <v>230.3</v>
      </c>
      <c r="O16" s="40"/>
      <c r="P16" s="513">
        <f t="shared" si="2"/>
        <v>0</v>
      </c>
      <c r="Q16" s="42"/>
      <c r="R16" s="158"/>
      <c r="S16" s="159"/>
      <c r="T16" s="160"/>
      <c r="U16" s="296"/>
      <c r="V16" s="161"/>
      <c r="W16" s="291"/>
      <c r="X16" s="162"/>
      <c r="Y16" s="165"/>
      <c r="Z16" s="306"/>
      <c r="AA16" s="385"/>
      <c r="AB16" s="163"/>
      <c r="AC16" s="164"/>
      <c r="AD16" s="166"/>
      <c r="AF16" s="472">
        <f t="shared" si="3"/>
        <v>0</v>
      </c>
      <c r="AG16" s="473">
        <f t="shared" si="1"/>
        <v>0</v>
      </c>
      <c r="AH16" s="474">
        <f t="shared" si="1"/>
        <v>0</v>
      </c>
      <c r="AI16" s="475">
        <f t="shared" si="1"/>
        <v>0</v>
      </c>
      <c r="AJ16" s="476">
        <f t="shared" si="1"/>
        <v>0</v>
      </c>
      <c r="AK16" s="477">
        <f t="shared" si="1"/>
        <v>0</v>
      </c>
      <c r="AL16" s="478">
        <f t="shared" si="1"/>
        <v>0</v>
      </c>
      <c r="AM16" s="479">
        <f t="shared" si="1"/>
        <v>0</v>
      </c>
      <c r="AN16" s="480">
        <f t="shared" si="1"/>
        <v>0</v>
      </c>
      <c r="AO16" s="481">
        <f t="shared" si="1"/>
        <v>0</v>
      </c>
      <c r="AP16" s="482">
        <f t="shared" si="1"/>
        <v>0</v>
      </c>
      <c r="AQ16" s="483">
        <f t="shared" si="1"/>
        <v>0</v>
      </c>
      <c r="AR16" s="484">
        <f t="shared" si="1"/>
        <v>0</v>
      </c>
    </row>
    <row r="17" spans="1:44" ht="15.75" customHeight="1">
      <c r="A17" s="36">
        <v>5932</v>
      </c>
      <c r="B17" s="37" t="s">
        <v>26</v>
      </c>
      <c r="C17" s="887" t="s">
        <v>30</v>
      </c>
      <c r="D17" s="888"/>
      <c r="E17" s="888"/>
      <c r="F17" s="889"/>
      <c r="G17" s="39"/>
      <c r="H17" s="39"/>
      <c r="I17" s="38">
        <v>5</v>
      </c>
      <c r="J17" s="39"/>
      <c r="K17" s="38">
        <f t="shared" si="0"/>
        <v>0</v>
      </c>
      <c r="L17" s="40"/>
      <c r="M17" s="41">
        <v>148</v>
      </c>
      <c r="N17" s="534">
        <f>ROUND(M17*'Exchange Rate'!$B$3,2)</f>
        <v>139.12</v>
      </c>
      <c r="O17" s="40"/>
      <c r="P17" s="513">
        <f t="shared" si="2"/>
        <v>0</v>
      </c>
      <c r="Q17" s="42"/>
      <c r="R17" s="158"/>
      <c r="S17" s="159"/>
      <c r="T17" s="160"/>
      <c r="U17" s="296"/>
      <c r="V17" s="161"/>
      <c r="W17" s="291"/>
      <c r="X17" s="162"/>
      <c r="Y17" s="165"/>
      <c r="Z17" s="306"/>
      <c r="AA17" s="385"/>
      <c r="AB17" s="163"/>
      <c r="AC17" s="164"/>
      <c r="AD17" s="166"/>
      <c r="AF17" s="472">
        <f t="shared" si="3"/>
        <v>0</v>
      </c>
      <c r="AG17" s="473">
        <f t="shared" si="1"/>
        <v>0</v>
      </c>
      <c r="AH17" s="474">
        <f t="shared" si="1"/>
        <v>0</v>
      </c>
      <c r="AI17" s="475">
        <f t="shared" si="1"/>
        <v>0</v>
      </c>
      <c r="AJ17" s="476">
        <f t="shared" si="1"/>
        <v>0</v>
      </c>
      <c r="AK17" s="477">
        <f t="shared" si="1"/>
        <v>0</v>
      </c>
      <c r="AL17" s="478">
        <f t="shared" si="1"/>
        <v>0</v>
      </c>
      <c r="AM17" s="479">
        <f t="shared" si="1"/>
        <v>0</v>
      </c>
      <c r="AN17" s="480">
        <f t="shared" si="1"/>
        <v>0</v>
      </c>
      <c r="AO17" s="481">
        <f t="shared" si="1"/>
        <v>0</v>
      </c>
      <c r="AP17" s="482">
        <f t="shared" si="1"/>
        <v>0</v>
      </c>
      <c r="AQ17" s="483">
        <f t="shared" si="1"/>
        <v>0</v>
      </c>
      <c r="AR17" s="484">
        <f t="shared" si="1"/>
        <v>0</v>
      </c>
    </row>
    <row r="18" spans="1:44" ht="15.75" customHeight="1">
      <c r="A18" s="36">
        <v>5860</v>
      </c>
      <c r="B18" s="37" t="s">
        <v>26</v>
      </c>
      <c r="C18" s="887" t="s">
        <v>31</v>
      </c>
      <c r="D18" s="888"/>
      <c r="E18" s="888"/>
      <c r="F18" s="889"/>
      <c r="G18" s="38"/>
      <c r="H18" s="39"/>
      <c r="I18" s="38">
        <v>7</v>
      </c>
      <c r="J18" s="39"/>
      <c r="K18" s="38">
        <f t="shared" si="0"/>
        <v>0</v>
      </c>
      <c r="L18" s="40"/>
      <c r="M18" s="41">
        <v>490</v>
      </c>
      <c r="N18" s="534">
        <f>ROUND(M18*'Exchange Rate'!$B$3,2)</f>
        <v>460.6</v>
      </c>
      <c r="O18" s="40"/>
      <c r="P18" s="513">
        <f t="shared" si="2"/>
        <v>0</v>
      </c>
      <c r="Q18" s="42"/>
      <c r="R18" s="158"/>
      <c r="S18" s="159"/>
      <c r="T18" s="160"/>
      <c r="U18" s="296"/>
      <c r="V18" s="161"/>
      <c r="W18" s="291"/>
      <c r="X18" s="162"/>
      <c r="Y18" s="165"/>
      <c r="Z18" s="306"/>
      <c r="AA18" s="385"/>
      <c r="AB18" s="163"/>
      <c r="AC18" s="164"/>
      <c r="AD18" s="166"/>
      <c r="AF18" s="472">
        <f t="shared" si="3"/>
        <v>0</v>
      </c>
      <c r="AG18" s="473">
        <f t="shared" si="1"/>
        <v>0</v>
      </c>
      <c r="AH18" s="474">
        <f t="shared" si="1"/>
        <v>0</v>
      </c>
      <c r="AI18" s="475">
        <f t="shared" si="1"/>
        <v>0</v>
      </c>
      <c r="AJ18" s="476">
        <f t="shared" si="1"/>
        <v>0</v>
      </c>
      <c r="AK18" s="477">
        <f t="shared" si="1"/>
        <v>0</v>
      </c>
      <c r="AL18" s="478">
        <f t="shared" si="1"/>
        <v>0</v>
      </c>
      <c r="AM18" s="479">
        <f t="shared" si="1"/>
        <v>0</v>
      </c>
      <c r="AN18" s="480">
        <f t="shared" si="1"/>
        <v>0</v>
      </c>
      <c r="AO18" s="481">
        <f t="shared" si="1"/>
        <v>0</v>
      </c>
      <c r="AP18" s="482">
        <f t="shared" si="1"/>
        <v>0</v>
      </c>
      <c r="AQ18" s="483">
        <f t="shared" si="1"/>
        <v>0</v>
      </c>
      <c r="AR18" s="484">
        <f t="shared" si="1"/>
        <v>0</v>
      </c>
    </row>
    <row r="19" spans="1:44" ht="15.75" customHeight="1">
      <c r="A19" s="36">
        <v>5386</v>
      </c>
      <c r="B19" s="37" t="s">
        <v>26</v>
      </c>
      <c r="C19" s="887" t="s">
        <v>32</v>
      </c>
      <c r="D19" s="888"/>
      <c r="E19" s="888"/>
      <c r="F19" s="889"/>
      <c r="G19" s="38">
        <v>1</v>
      </c>
      <c r="H19" s="39"/>
      <c r="I19" s="38">
        <v>5</v>
      </c>
      <c r="J19" s="39"/>
      <c r="K19" s="38">
        <f t="shared" si="0"/>
        <v>0</v>
      </c>
      <c r="L19" s="40"/>
      <c r="M19" s="41">
        <v>355</v>
      </c>
      <c r="N19" s="534">
        <f>ROUND(M19*'Exchange Rate'!$B$3,2)</f>
        <v>333.7</v>
      </c>
      <c r="O19" s="40"/>
      <c r="P19" s="513">
        <f t="shared" si="2"/>
        <v>0</v>
      </c>
      <c r="Q19" s="42"/>
      <c r="R19" s="158"/>
      <c r="S19" s="159"/>
      <c r="T19" s="160"/>
      <c r="U19" s="296"/>
      <c r="V19" s="161"/>
      <c r="W19" s="291"/>
      <c r="X19" s="162"/>
      <c r="Y19" s="165"/>
      <c r="Z19" s="306"/>
      <c r="AA19" s="385"/>
      <c r="AB19" s="163"/>
      <c r="AC19" s="164"/>
      <c r="AD19" s="166"/>
      <c r="AF19" s="472">
        <f t="shared" si="3"/>
        <v>0</v>
      </c>
      <c r="AG19" s="473">
        <f t="shared" si="1"/>
        <v>0</v>
      </c>
      <c r="AH19" s="474">
        <f t="shared" si="1"/>
        <v>0</v>
      </c>
      <c r="AI19" s="475">
        <f t="shared" si="1"/>
        <v>0</v>
      </c>
      <c r="AJ19" s="476">
        <f t="shared" si="1"/>
        <v>0</v>
      </c>
      <c r="AK19" s="477">
        <f t="shared" si="1"/>
        <v>0</v>
      </c>
      <c r="AL19" s="478">
        <f t="shared" si="1"/>
        <v>0</v>
      </c>
      <c r="AM19" s="479">
        <f t="shared" si="1"/>
        <v>0</v>
      </c>
      <c r="AN19" s="480">
        <f t="shared" si="1"/>
        <v>0</v>
      </c>
      <c r="AO19" s="481">
        <f t="shared" si="1"/>
        <v>0</v>
      </c>
      <c r="AP19" s="482">
        <f t="shared" si="1"/>
        <v>0</v>
      </c>
      <c r="AQ19" s="483">
        <f t="shared" si="1"/>
        <v>0</v>
      </c>
      <c r="AR19" s="484">
        <f t="shared" si="1"/>
        <v>0</v>
      </c>
    </row>
    <row r="20" spans="1:44" ht="15.75" customHeight="1">
      <c r="A20" s="36">
        <v>7018</v>
      </c>
      <c r="B20" s="37" t="s">
        <v>26</v>
      </c>
      <c r="C20" s="887" t="s">
        <v>161</v>
      </c>
      <c r="D20" s="888"/>
      <c r="E20" s="888"/>
      <c r="F20" s="889"/>
      <c r="G20" s="38">
        <v>1</v>
      </c>
      <c r="H20" s="39"/>
      <c r="I20" s="38">
        <v>5</v>
      </c>
      <c r="J20" s="39"/>
      <c r="K20" s="38">
        <f t="shared" si="0"/>
        <v>0</v>
      </c>
      <c r="L20" s="40"/>
      <c r="M20" s="41">
        <v>235</v>
      </c>
      <c r="N20" s="534">
        <f>ROUND(M20*'Exchange Rate'!$B$3,2)</f>
        <v>220.9</v>
      </c>
      <c r="O20" s="40"/>
      <c r="P20" s="513">
        <f t="shared" si="2"/>
        <v>0</v>
      </c>
      <c r="Q20" s="42"/>
      <c r="R20" s="158"/>
      <c r="S20" s="159"/>
      <c r="T20" s="160"/>
      <c r="U20" s="296"/>
      <c r="V20" s="161"/>
      <c r="W20" s="291"/>
      <c r="X20" s="162"/>
      <c r="Y20" s="165"/>
      <c r="Z20" s="306"/>
      <c r="AA20" s="385"/>
      <c r="AB20" s="163"/>
      <c r="AC20" s="164"/>
      <c r="AD20" s="166"/>
      <c r="AF20" s="472">
        <f t="shared" si="3"/>
        <v>0</v>
      </c>
      <c r="AG20" s="473">
        <f t="shared" si="1"/>
        <v>0</v>
      </c>
      <c r="AH20" s="474">
        <f t="shared" si="1"/>
        <v>0</v>
      </c>
      <c r="AI20" s="475">
        <f t="shared" si="1"/>
        <v>0</v>
      </c>
      <c r="AJ20" s="476">
        <f t="shared" si="1"/>
        <v>0</v>
      </c>
      <c r="AK20" s="477">
        <f t="shared" si="1"/>
        <v>0</v>
      </c>
      <c r="AL20" s="478">
        <f t="shared" si="1"/>
        <v>0</v>
      </c>
      <c r="AM20" s="479">
        <f t="shared" si="1"/>
        <v>0</v>
      </c>
      <c r="AN20" s="480">
        <f t="shared" si="1"/>
        <v>0</v>
      </c>
      <c r="AO20" s="481">
        <f t="shared" si="1"/>
        <v>0</v>
      </c>
      <c r="AP20" s="482">
        <f t="shared" si="1"/>
        <v>0</v>
      </c>
      <c r="AQ20" s="483">
        <f t="shared" si="1"/>
        <v>0</v>
      </c>
      <c r="AR20" s="484">
        <f t="shared" si="1"/>
        <v>0</v>
      </c>
    </row>
    <row r="21" spans="1:44" ht="15.75" customHeight="1">
      <c r="A21" s="36">
        <v>7019</v>
      </c>
      <c r="B21" s="37" t="s">
        <v>26</v>
      </c>
      <c r="C21" s="887" t="s">
        <v>161</v>
      </c>
      <c r="D21" s="888"/>
      <c r="E21" s="888"/>
      <c r="F21" s="889"/>
      <c r="G21" s="38">
        <v>2</v>
      </c>
      <c r="H21" s="39"/>
      <c r="I21" s="38">
        <v>5</v>
      </c>
      <c r="J21" s="39"/>
      <c r="K21" s="38">
        <f t="shared" si="0"/>
        <v>0</v>
      </c>
      <c r="L21" s="40"/>
      <c r="M21" s="41">
        <v>299</v>
      </c>
      <c r="N21" s="534">
        <f>ROUND(M21*'Exchange Rate'!$B$3,2)</f>
        <v>281.06</v>
      </c>
      <c r="O21" s="40"/>
      <c r="P21" s="513">
        <f t="shared" si="2"/>
        <v>0</v>
      </c>
      <c r="Q21" s="42"/>
      <c r="R21" s="158"/>
      <c r="S21" s="159"/>
      <c r="T21" s="160"/>
      <c r="U21" s="296"/>
      <c r="V21" s="161"/>
      <c r="W21" s="291"/>
      <c r="X21" s="162"/>
      <c r="Y21" s="165"/>
      <c r="Z21" s="306"/>
      <c r="AA21" s="385"/>
      <c r="AB21" s="163"/>
      <c r="AC21" s="164"/>
      <c r="AD21" s="166"/>
      <c r="AF21" s="472">
        <f t="shared" si="3"/>
        <v>0</v>
      </c>
      <c r="AG21" s="473">
        <f t="shared" si="1"/>
        <v>0</v>
      </c>
      <c r="AH21" s="474">
        <f t="shared" si="1"/>
        <v>0</v>
      </c>
      <c r="AI21" s="475">
        <f t="shared" si="1"/>
        <v>0</v>
      </c>
      <c r="AJ21" s="476">
        <f t="shared" si="1"/>
        <v>0</v>
      </c>
      <c r="AK21" s="477">
        <f t="shared" si="1"/>
        <v>0</v>
      </c>
      <c r="AL21" s="478">
        <f t="shared" si="1"/>
        <v>0</v>
      </c>
      <c r="AM21" s="479">
        <f t="shared" si="1"/>
        <v>0</v>
      </c>
      <c r="AN21" s="480">
        <f t="shared" si="1"/>
        <v>0</v>
      </c>
      <c r="AO21" s="481">
        <f t="shared" si="1"/>
        <v>0</v>
      </c>
      <c r="AP21" s="482">
        <f t="shared" si="1"/>
        <v>0</v>
      </c>
      <c r="AQ21" s="483">
        <f t="shared" si="1"/>
        <v>0</v>
      </c>
      <c r="AR21" s="484">
        <f t="shared" si="1"/>
        <v>0</v>
      </c>
    </row>
    <row r="22" spans="1:44" ht="15.75" customHeight="1">
      <c r="A22" s="36">
        <v>7020</v>
      </c>
      <c r="B22" s="37" t="s">
        <v>26</v>
      </c>
      <c r="C22" s="887" t="s">
        <v>161</v>
      </c>
      <c r="D22" s="888"/>
      <c r="E22" s="888"/>
      <c r="F22" s="889"/>
      <c r="G22" s="38">
        <v>3</v>
      </c>
      <c r="H22" s="39"/>
      <c r="I22" s="38">
        <v>5</v>
      </c>
      <c r="J22" s="39"/>
      <c r="K22" s="38">
        <f t="shared" si="0"/>
        <v>0</v>
      </c>
      <c r="L22" s="40"/>
      <c r="M22" s="41">
        <v>259</v>
      </c>
      <c r="N22" s="534">
        <f>ROUND(M22*'Exchange Rate'!$B$3,2)</f>
        <v>243.46</v>
      </c>
      <c r="O22" s="40"/>
      <c r="P22" s="513">
        <f t="shared" si="2"/>
        <v>0</v>
      </c>
      <c r="Q22" s="42"/>
      <c r="R22" s="158"/>
      <c r="S22" s="159"/>
      <c r="T22" s="160"/>
      <c r="U22" s="296"/>
      <c r="V22" s="161"/>
      <c r="W22" s="291"/>
      <c r="X22" s="162"/>
      <c r="Y22" s="165"/>
      <c r="Z22" s="306"/>
      <c r="AA22" s="385"/>
      <c r="AB22" s="163"/>
      <c r="AC22" s="164"/>
      <c r="AD22" s="166"/>
      <c r="AF22" s="472">
        <f t="shared" si="3"/>
        <v>0</v>
      </c>
      <c r="AG22" s="473">
        <f t="shared" si="1"/>
        <v>0</v>
      </c>
      <c r="AH22" s="474">
        <f t="shared" si="1"/>
        <v>0</v>
      </c>
      <c r="AI22" s="475">
        <f t="shared" si="1"/>
        <v>0</v>
      </c>
      <c r="AJ22" s="476">
        <f t="shared" si="1"/>
        <v>0</v>
      </c>
      <c r="AK22" s="477">
        <f t="shared" si="1"/>
        <v>0</v>
      </c>
      <c r="AL22" s="478">
        <f t="shared" si="1"/>
        <v>0</v>
      </c>
      <c r="AM22" s="479">
        <f t="shared" si="1"/>
        <v>0</v>
      </c>
      <c r="AN22" s="480">
        <f t="shared" si="1"/>
        <v>0</v>
      </c>
      <c r="AO22" s="481">
        <f t="shared" si="1"/>
        <v>0</v>
      </c>
      <c r="AP22" s="482">
        <f t="shared" si="1"/>
        <v>0</v>
      </c>
      <c r="AQ22" s="483">
        <f t="shared" si="1"/>
        <v>0</v>
      </c>
      <c r="AR22" s="484">
        <f t="shared" si="1"/>
        <v>0</v>
      </c>
    </row>
    <row r="23" spans="1:44" ht="15.75" customHeight="1">
      <c r="A23" s="36">
        <v>7016</v>
      </c>
      <c r="B23" s="37" t="s">
        <v>26</v>
      </c>
      <c r="C23" s="887" t="s">
        <v>160</v>
      </c>
      <c r="D23" s="888"/>
      <c r="E23" s="888"/>
      <c r="F23" s="889"/>
      <c r="G23" s="38"/>
      <c r="H23" s="39"/>
      <c r="I23" s="38">
        <v>2</v>
      </c>
      <c r="J23" s="39"/>
      <c r="K23" s="38">
        <f t="shared" si="0"/>
        <v>0</v>
      </c>
      <c r="L23" s="40"/>
      <c r="M23" s="41">
        <v>209</v>
      </c>
      <c r="N23" s="534">
        <f>ROUND(M23*'Exchange Rate'!$B$3,2)</f>
        <v>196.46</v>
      </c>
      <c r="O23" s="40"/>
      <c r="P23" s="513">
        <f t="shared" si="2"/>
        <v>0</v>
      </c>
      <c r="Q23" s="42"/>
      <c r="R23" s="158"/>
      <c r="S23" s="159"/>
      <c r="T23" s="160"/>
      <c r="U23" s="296"/>
      <c r="V23" s="161"/>
      <c r="W23" s="291"/>
      <c r="X23" s="162"/>
      <c r="Y23" s="165"/>
      <c r="Z23" s="306"/>
      <c r="AA23" s="385"/>
      <c r="AB23" s="163"/>
      <c r="AC23" s="164"/>
      <c r="AD23" s="166"/>
      <c r="AF23" s="472">
        <f t="shared" si="3"/>
        <v>0</v>
      </c>
      <c r="AG23" s="473">
        <f t="shared" si="1"/>
        <v>0</v>
      </c>
      <c r="AH23" s="474">
        <f t="shared" si="1"/>
        <v>0</v>
      </c>
      <c r="AI23" s="475">
        <f t="shared" si="1"/>
        <v>0</v>
      </c>
      <c r="AJ23" s="476">
        <f t="shared" si="1"/>
        <v>0</v>
      </c>
      <c r="AK23" s="477">
        <f t="shared" si="1"/>
        <v>0</v>
      </c>
      <c r="AL23" s="478">
        <f t="shared" si="1"/>
        <v>0</v>
      </c>
      <c r="AM23" s="479">
        <f t="shared" si="1"/>
        <v>0</v>
      </c>
      <c r="AN23" s="480">
        <f t="shared" si="1"/>
        <v>0</v>
      </c>
      <c r="AO23" s="481">
        <f t="shared" si="1"/>
        <v>0</v>
      </c>
      <c r="AP23" s="482">
        <f t="shared" si="1"/>
        <v>0</v>
      </c>
      <c r="AQ23" s="483">
        <f t="shared" si="1"/>
        <v>0</v>
      </c>
      <c r="AR23" s="484">
        <f t="shared" si="1"/>
        <v>0</v>
      </c>
    </row>
    <row r="24" spans="1:44" ht="15.75" customHeight="1">
      <c r="A24" s="36">
        <v>7017</v>
      </c>
      <c r="B24" s="37" t="s">
        <v>26</v>
      </c>
      <c r="C24" s="887" t="s">
        <v>176</v>
      </c>
      <c r="D24" s="888"/>
      <c r="E24" s="888"/>
      <c r="F24" s="889"/>
      <c r="G24" s="38"/>
      <c r="H24" s="39"/>
      <c r="I24" s="38">
        <v>1</v>
      </c>
      <c r="J24" s="39"/>
      <c r="K24" s="38">
        <f t="shared" si="0"/>
        <v>0</v>
      </c>
      <c r="L24" s="40"/>
      <c r="M24" s="41">
        <v>119</v>
      </c>
      <c r="N24" s="534">
        <f>ROUND(M24*'Exchange Rate'!$B$3,2)</f>
        <v>111.86</v>
      </c>
      <c r="O24" s="40"/>
      <c r="P24" s="513">
        <f t="shared" si="2"/>
        <v>0</v>
      </c>
      <c r="Q24" s="42"/>
      <c r="R24" s="158"/>
      <c r="S24" s="159"/>
      <c r="T24" s="160"/>
      <c r="U24" s="296"/>
      <c r="V24" s="161"/>
      <c r="W24" s="291"/>
      <c r="X24" s="162"/>
      <c r="Y24" s="165"/>
      <c r="Z24" s="306"/>
      <c r="AA24" s="385"/>
      <c r="AB24" s="163"/>
      <c r="AC24" s="164"/>
      <c r="AD24" s="166"/>
      <c r="AF24" s="472">
        <f t="shared" si="3"/>
        <v>0</v>
      </c>
      <c r="AG24" s="473">
        <f t="shared" si="1"/>
        <v>0</v>
      </c>
      <c r="AH24" s="474">
        <f t="shared" si="1"/>
        <v>0</v>
      </c>
      <c r="AI24" s="475">
        <f t="shared" si="1"/>
        <v>0</v>
      </c>
      <c r="AJ24" s="476">
        <f t="shared" si="1"/>
        <v>0</v>
      </c>
      <c r="AK24" s="477">
        <f t="shared" si="1"/>
        <v>0</v>
      </c>
      <c r="AL24" s="478">
        <f t="shared" si="1"/>
        <v>0</v>
      </c>
      <c r="AM24" s="479">
        <f t="shared" si="1"/>
        <v>0</v>
      </c>
      <c r="AN24" s="480">
        <f t="shared" si="1"/>
        <v>0</v>
      </c>
      <c r="AO24" s="481">
        <f t="shared" si="1"/>
        <v>0</v>
      </c>
      <c r="AP24" s="482">
        <f t="shared" si="1"/>
        <v>0</v>
      </c>
      <c r="AQ24" s="483">
        <f t="shared" si="1"/>
        <v>0</v>
      </c>
      <c r="AR24" s="484">
        <f t="shared" si="1"/>
        <v>0</v>
      </c>
    </row>
    <row r="25" spans="1:44" ht="15.75" customHeight="1">
      <c r="A25" s="228">
        <v>6919</v>
      </c>
      <c r="B25" s="229" t="s">
        <v>113</v>
      </c>
      <c r="C25" s="943" t="s">
        <v>34</v>
      </c>
      <c r="D25" s="944"/>
      <c r="E25" s="944"/>
      <c r="F25" s="945"/>
      <c r="G25" s="230">
        <v>1</v>
      </c>
      <c r="H25" s="231"/>
      <c r="I25" s="230">
        <v>15</v>
      </c>
      <c r="J25" s="231"/>
      <c r="K25" s="230">
        <f t="shared" si="0"/>
        <v>0</v>
      </c>
      <c r="L25" s="232"/>
      <c r="M25" s="233">
        <v>115</v>
      </c>
      <c r="N25" s="535">
        <f>ROUND(M25*'Exchange Rate'!$B$3,2)</f>
        <v>108.1</v>
      </c>
      <c r="O25" s="232"/>
      <c r="P25" s="514">
        <f t="shared" si="2"/>
        <v>0</v>
      </c>
      <c r="Q25" s="42"/>
      <c r="R25" s="158"/>
      <c r="S25" s="159"/>
      <c r="T25" s="160"/>
      <c r="U25" s="296"/>
      <c r="V25" s="161"/>
      <c r="W25" s="291"/>
      <c r="X25" s="162"/>
      <c r="Y25" s="165"/>
      <c r="Z25" s="306"/>
      <c r="AA25" s="385"/>
      <c r="AB25" s="163"/>
      <c r="AC25" s="164"/>
      <c r="AD25" s="166"/>
      <c r="AF25" s="472">
        <f t="shared" si="3"/>
        <v>0</v>
      </c>
      <c r="AG25" s="473">
        <f t="shared" si="1"/>
        <v>0</v>
      </c>
      <c r="AH25" s="474">
        <f t="shared" si="1"/>
        <v>0</v>
      </c>
      <c r="AI25" s="475">
        <f t="shared" si="1"/>
        <v>0</v>
      </c>
      <c r="AJ25" s="476">
        <f t="shared" si="1"/>
        <v>0</v>
      </c>
      <c r="AK25" s="477">
        <f t="shared" si="1"/>
        <v>0</v>
      </c>
      <c r="AL25" s="478">
        <f t="shared" si="1"/>
        <v>0</v>
      </c>
      <c r="AM25" s="479">
        <f t="shared" si="1"/>
        <v>0</v>
      </c>
      <c r="AN25" s="480">
        <f t="shared" si="1"/>
        <v>0</v>
      </c>
      <c r="AO25" s="481">
        <f t="shared" si="1"/>
        <v>0</v>
      </c>
      <c r="AP25" s="482">
        <f t="shared" si="1"/>
        <v>0</v>
      </c>
      <c r="AQ25" s="483">
        <f t="shared" si="1"/>
        <v>0</v>
      </c>
      <c r="AR25" s="484">
        <f t="shared" si="1"/>
        <v>0</v>
      </c>
    </row>
    <row r="26" spans="1:44" ht="15.75" customHeight="1">
      <c r="A26" s="228">
        <v>6913</v>
      </c>
      <c r="B26" s="229" t="s">
        <v>113</v>
      </c>
      <c r="C26" s="943" t="s">
        <v>27</v>
      </c>
      <c r="D26" s="944"/>
      <c r="E26" s="944"/>
      <c r="F26" s="945"/>
      <c r="G26" s="230">
        <v>1</v>
      </c>
      <c r="H26" s="231"/>
      <c r="I26" s="230">
        <v>5</v>
      </c>
      <c r="J26" s="231"/>
      <c r="K26" s="230">
        <f t="shared" si="0"/>
        <v>0</v>
      </c>
      <c r="L26" s="232"/>
      <c r="M26" s="233">
        <v>59</v>
      </c>
      <c r="N26" s="535">
        <f>ROUND(M26*'Exchange Rate'!$B$3,2)</f>
        <v>55.46</v>
      </c>
      <c r="O26" s="232"/>
      <c r="P26" s="514">
        <f t="shared" si="2"/>
        <v>0</v>
      </c>
      <c r="Q26" s="42"/>
      <c r="R26" s="158"/>
      <c r="S26" s="159"/>
      <c r="T26" s="160"/>
      <c r="U26" s="296"/>
      <c r="V26" s="161"/>
      <c r="W26" s="291"/>
      <c r="X26" s="162"/>
      <c r="Y26" s="165"/>
      <c r="Z26" s="306"/>
      <c r="AA26" s="385"/>
      <c r="AB26" s="163"/>
      <c r="AC26" s="164"/>
      <c r="AD26" s="166"/>
      <c r="AF26" s="472">
        <f t="shared" si="3"/>
        <v>0</v>
      </c>
      <c r="AG26" s="473">
        <f t="shared" si="3"/>
        <v>0</v>
      </c>
      <c r="AH26" s="474">
        <f t="shared" si="3"/>
        <v>0</v>
      </c>
      <c r="AI26" s="475">
        <f t="shared" si="3"/>
        <v>0</v>
      </c>
      <c r="AJ26" s="476">
        <f t="shared" si="3"/>
        <v>0</v>
      </c>
      <c r="AK26" s="477">
        <f t="shared" si="3"/>
        <v>0</v>
      </c>
      <c r="AL26" s="478">
        <f t="shared" si="3"/>
        <v>0</v>
      </c>
      <c r="AM26" s="479">
        <f t="shared" si="3"/>
        <v>0</v>
      </c>
      <c r="AN26" s="480">
        <f t="shared" si="3"/>
        <v>0</v>
      </c>
      <c r="AO26" s="481">
        <f t="shared" si="3"/>
        <v>0</v>
      </c>
      <c r="AP26" s="482">
        <f t="shared" si="3"/>
        <v>0</v>
      </c>
      <c r="AQ26" s="483">
        <f t="shared" si="3"/>
        <v>0</v>
      </c>
      <c r="AR26" s="484">
        <f t="shared" si="3"/>
        <v>0</v>
      </c>
    </row>
    <row r="27" spans="1:44" ht="15.75" customHeight="1">
      <c r="A27" s="228">
        <v>6914</v>
      </c>
      <c r="B27" s="229" t="s">
        <v>113</v>
      </c>
      <c r="C27" s="943" t="s">
        <v>27</v>
      </c>
      <c r="D27" s="944"/>
      <c r="E27" s="944"/>
      <c r="F27" s="945"/>
      <c r="G27" s="230">
        <v>2</v>
      </c>
      <c r="H27" s="231"/>
      <c r="I27" s="230">
        <v>5</v>
      </c>
      <c r="J27" s="231"/>
      <c r="K27" s="230">
        <f t="shared" si="0"/>
        <v>0</v>
      </c>
      <c r="L27" s="232"/>
      <c r="M27" s="233">
        <v>59</v>
      </c>
      <c r="N27" s="535">
        <f>ROUND(M27*'Exchange Rate'!$B$3,2)</f>
        <v>55.46</v>
      </c>
      <c r="O27" s="232"/>
      <c r="P27" s="514">
        <f t="shared" si="2"/>
        <v>0</v>
      </c>
      <c r="Q27" s="42"/>
      <c r="R27" s="158"/>
      <c r="S27" s="159"/>
      <c r="T27" s="160"/>
      <c r="U27" s="296"/>
      <c r="V27" s="161"/>
      <c r="W27" s="291"/>
      <c r="X27" s="162"/>
      <c r="Y27" s="165"/>
      <c r="Z27" s="306"/>
      <c r="AA27" s="385"/>
      <c r="AB27" s="163"/>
      <c r="AC27" s="164"/>
      <c r="AD27" s="166"/>
      <c r="AF27" s="472">
        <f t="shared" si="3"/>
        <v>0</v>
      </c>
      <c r="AG27" s="473">
        <f t="shared" si="3"/>
        <v>0</v>
      </c>
      <c r="AH27" s="474">
        <f t="shared" si="3"/>
        <v>0</v>
      </c>
      <c r="AI27" s="475">
        <f t="shared" si="3"/>
        <v>0</v>
      </c>
      <c r="AJ27" s="476">
        <f t="shared" si="3"/>
        <v>0</v>
      </c>
      <c r="AK27" s="477">
        <f t="shared" si="3"/>
        <v>0</v>
      </c>
      <c r="AL27" s="478">
        <f t="shared" si="3"/>
        <v>0</v>
      </c>
      <c r="AM27" s="479">
        <f t="shared" si="3"/>
        <v>0</v>
      </c>
      <c r="AN27" s="480">
        <f t="shared" si="3"/>
        <v>0</v>
      </c>
      <c r="AO27" s="481">
        <f t="shared" si="3"/>
        <v>0</v>
      </c>
      <c r="AP27" s="482">
        <f t="shared" si="3"/>
        <v>0</v>
      </c>
      <c r="AQ27" s="483">
        <f t="shared" si="3"/>
        <v>0</v>
      </c>
      <c r="AR27" s="484">
        <f t="shared" si="3"/>
        <v>0</v>
      </c>
    </row>
    <row r="28" spans="1:44" ht="15.75" customHeight="1">
      <c r="A28" s="228">
        <v>6915</v>
      </c>
      <c r="B28" s="229" t="s">
        <v>113</v>
      </c>
      <c r="C28" s="943" t="s">
        <v>27</v>
      </c>
      <c r="D28" s="944"/>
      <c r="E28" s="944"/>
      <c r="F28" s="945"/>
      <c r="G28" s="230">
        <v>3</v>
      </c>
      <c r="H28" s="231"/>
      <c r="I28" s="230">
        <v>5</v>
      </c>
      <c r="J28" s="231"/>
      <c r="K28" s="230">
        <f t="shared" si="0"/>
        <v>0</v>
      </c>
      <c r="L28" s="232"/>
      <c r="M28" s="233">
        <v>54</v>
      </c>
      <c r="N28" s="535">
        <f>ROUND(M28*'Exchange Rate'!$B$3,2)</f>
        <v>50.76</v>
      </c>
      <c r="O28" s="232"/>
      <c r="P28" s="514">
        <f t="shared" si="2"/>
        <v>0</v>
      </c>
      <c r="Q28" s="42"/>
      <c r="R28" s="158"/>
      <c r="S28" s="159"/>
      <c r="T28" s="160"/>
      <c r="U28" s="296"/>
      <c r="V28" s="161"/>
      <c r="W28" s="291"/>
      <c r="X28" s="162"/>
      <c r="Y28" s="165"/>
      <c r="Z28" s="306"/>
      <c r="AA28" s="385"/>
      <c r="AB28" s="163"/>
      <c r="AC28" s="164"/>
      <c r="AD28" s="166"/>
      <c r="AF28" s="472">
        <f t="shared" si="3"/>
        <v>0</v>
      </c>
      <c r="AG28" s="473">
        <f t="shared" si="3"/>
        <v>0</v>
      </c>
      <c r="AH28" s="474">
        <f t="shared" si="3"/>
        <v>0</v>
      </c>
      <c r="AI28" s="475">
        <f t="shared" si="3"/>
        <v>0</v>
      </c>
      <c r="AJ28" s="476">
        <f t="shared" si="3"/>
        <v>0</v>
      </c>
      <c r="AK28" s="477">
        <f t="shared" si="3"/>
        <v>0</v>
      </c>
      <c r="AL28" s="478">
        <f t="shared" si="3"/>
        <v>0</v>
      </c>
      <c r="AM28" s="479">
        <f t="shared" si="3"/>
        <v>0</v>
      </c>
      <c r="AN28" s="480">
        <f t="shared" si="3"/>
        <v>0</v>
      </c>
      <c r="AO28" s="481">
        <f t="shared" si="3"/>
        <v>0</v>
      </c>
      <c r="AP28" s="482">
        <f t="shared" si="3"/>
        <v>0</v>
      </c>
      <c r="AQ28" s="483">
        <f t="shared" si="3"/>
        <v>0</v>
      </c>
      <c r="AR28" s="484">
        <f t="shared" si="3"/>
        <v>0</v>
      </c>
    </row>
    <row r="29" spans="1:44" ht="15.75" customHeight="1">
      <c r="A29" s="228">
        <v>6916</v>
      </c>
      <c r="B29" s="229" t="s">
        <v>113</v>
      </c>
      <c r="C29" s="943" t="s">
        <v>27</v>
      </c>
      <c r="D29" s="944"/>
      <c r="E29" s="944"/>
      <c r="F29" s="945"/>
      <c r="G29" s="230">
        <v>4</v>
      </c>
      <c r="H29" s="231"/>
      <c r="I29" s="230">
        <v>5</v>
      </c>
      <c r="J29" s="231"/>
      <c r="K29" s="230">
        <f t="shared" si="0"/>
        <v>0</v>
      </c>
      <c r="L29" s="232"/>
      <c r="M29" s="233">
        <v>60</v>
      </c>
      <c r="N29" s="535">
        <f>ROUND(M29*'Exchange Rate'!$B$3,2)</f>
        <v>56.4</v>
      </c>
      <c r="O29" s="232"/>
      <c r="P29" s="514">
        <f t="shared" si="2"/>
        <v>0</v>
      </c>
      <c r="Q29" s="42"/>
      <c r="R29" s="158"/>
      <c r="S29" s="159"/>
      <c r="T29" s="160"/>
      <c r="U29" s="296"/>
      <c r="V29" s="161"/>
      <c r="W29" s="291"/>
      <c r="X29" s="162"/>
      <c r="Y29" s="165"/>
      <c r="Z29" s="306"/>
      <c r="AA29" s="385"/>
      <c r="AB29" s="163"/>
      <c r="AC29" s="164"/>
      <c r="AD29" s="166"/>
      <c r="AF29" s="472">
        <f t="shared" si="3"/>
        <v>0</v>
      </c>
      <c r="AG29" s="473">
        <f t="shared" si="3"/>
        <v>0</v>
      </c>
      <c r="AH29" s="474">
        <f t="shared" si="3"/>
        <v>0</v>
      </c>
      <c r="AI29" s="475">
        <f t="shared" si="3"/>
        <v>0</v>
      </c>
      <c r="AJ29" s="476">
        <f t="shared" si="3"/>
        <v>0</v>
      </c>
      <c r="AK29" s="477">
        <f t="shared" si="3"/>
        <v>0</v>
      </c>
      <c r="AL29" s="478">
        <f t="shared" si="3"/>
        <v>0</v>
      </c>
      <c r="AM29" s="479">
        <f t="shared" si="3"/>
        <v>0</v>
      </c>
      <c r="AN29" s="480">
        <f t="shared" si="3"/>
        <v>0</v>
      </c>
      <c r="AO29" s="481">
        <f t="shared" si="3"/>
        <v>0</v>
      </c>
      <c r="AP29" s="482">
        <f t="shared" si="3"/>
        <v>0</v>
      </c>
      <c r="AQ29" s="483">
        <f t="shared" si="3"/>
        <v>0</v>
      </c>
      <c r="AR29" s="484">
        <f t="shared" si="3"/>
        <v>0</v>
      </c>
    </row>
    <row r="30" spans="1:44" ht="15.75" customHeight="1">
      <c r="A30" s="228">
        <v>6909</v>
      </c>
      <c r="B30" s="229" t="s">
        <v>113</v>
      </c>
      <c r="C30" s="943" t="s">
        <v>58</v>
      </c>
      <c r="D30" s="944"/>
      <c r="E30" s="944"/>
      <c r="F30" s="945"/>
      <c r="G30" s="230">
        <v>1</v>
      </c>
      <c r="H30" s="231"/>
      <c r="I30" s="230">
        <v>5</v>
      </c>
      <c r="J30" s="231"/>
      <c r="K30" s="230">
        <f t="shared" si="0"/>
        <v>0</v>
      </c>
      <c r="L30" s="232"/>
      <c r="M30" s="233">
        <v>89</v>
      </c>
      <c r="N30" s="535">
        <f>ROUND(M30*'Exchange Rate'!$B$3,2)</f>
        <v>83.66</v>
      </c>
      <c r="O30" s="232"/>
      <c r="P30" s="514">
        <f t="shared" si="2"/>
        <v>0</v>
      </c>
      <c r="Q30" s="42"/>
      <c r="R30" s="158"/>
      <c r="S30" s="159"/>
      <c r="T30" s="160"/>
      <c r="U30" s="296"/>
      <c r="V30" s="161"/>
      <c r="W30" s="291"/>
      <c r="X30" s="162"/>
      <c r="Y30" s="165"/>
      <c r="Z30" s="306"/>
      <c r="AA30" s="385"/>
      <c r="AB30" s="163"/>
      <c r="AC30" s="164"/>
      <c r="AD30" s="166"/>
      <c r="AF30" s="472">
        <f t="shared" si="3"/>
        <v>0</v>
      </c>
      <c r="AG30" s="473">
        <f t="shared" si="3"/>
        <v>0</v>
      </c>
      <c r="AH30" s="474">
        <f t="shared" si="3"/>
        <v>0</v>
      </c>
      <c r="AI30" s="475">
        <f t="shared" si="3"/>
        <v>0</v>
      </c>
      <c r="AJ30" s="476">
        <f t="shared" si="3"/>
        <v>0</v>
      </c>
      <c r="AK30" s="477">
        <f t="shared" si="3"/>
        <v>0</v>
      </c>
      <c r="AL30" s="478">
        <f t="shared" si="3"/>
        <v>0</v>
      </c>
      <c r="AM30" s="479">
        <f t="shared" si="3"/>
        <v>0</v>
      </c>
      <c r="AN30" s="480">
        <f t="shared" si="3"/>
        <v>0</v>
      </c>
      <c r="AO30" s="481">
        <f t="shared" si="3"/>
        <v>0</v>
      </c>
      <c r="AP30" s="482">
        <f t="shared" si="3"/>
        <v>0</v>
      </c>
      <c r="AQ30" s="483">
        <f t="shared" si="3"/>
        <v>0</v>
      </c>
      <c r="AR30" s="484">
        <f t="shared" si="3"/>
        <v>0</v>
      </c>
    </row>
    <row r="31" spans="1:44" ht="15.75" customHeight="1">
      <c r="A31" s="228">
        <v>6906</v>
      </c>
      <c r="B31" s="229" t="s">
        <v>113</v>
      </c>
      <c r="C31" s="943" t="s">
        <v>32</v>
      </c>
      <c r="D31" s="944"/>
      <c r="E31" s="944"/>
      <c r="F31" s="945"/>
      <c r="G31" s="230">
        <v>1</v>
      </c>
      <c r="H31" s="231"/>
      <c r="I31" s="230">
        <v>3</v>
      </c>
      <c r="J31" s="231"/>
      <c r="K31" s="230">
        <f t="shared" si="0"/>
        <v>0</v>
      </c>
      <c r="L31" s="232"/>
      <c r="M31" s="233">
        <v>199</v>
      </c>
      <c r="N31" s="535">
        <f>ROUND(M31*'Exchange Rate'!$B$3,2)</f>
        <v>187.06</v>
      </c>
      <c r="O31" s="232"/>
      <c r="P31" s="514">
        <f t="shared" si="2"/>
        <v>0</v>
      </c>
      <c r="Q31" s="42"/>
      <c r="R31" s="158"/>
      <c r="S31" s="159"/>
      <c r="T31" s="160"/>
      <c r="U31" s="296"/>
      <c r="V31" s="161"/>
      <c r="W31" s="291"/>
      <c r="X31" s="162"/>
      <c r="Y31" s="165"/>
      <c r="Z31" s="306"/>
      <c r="AA31" s="385"/>
      <c r="AB31" s="163"/>
      <c r="AC31" s="164"/>
      <c r="AD31" s="166"/>
      <c r="AF31" s="472">
        <f t="shared" si="3"/>
        <v>0</v>
      </c>
      <c r="AG31" s="473">
        <f t="shared" si="3"/>
        <v>0</v>
      </c>
      <c r="AH31" s="474">
        <f t="shared" si="3"/>
        <v>0</v>
      </c>
      <c r="AI31" s="475">
        <f t="shared" si="3"/>
        <v>0</v>
      </c>
      <c r="AJ31" s="476">
        <f t="shared" si="3"/>
        <v>0</v>
      </c>
      <c r="AK31" s="477">
        <f t="shared" si="3"/>
        <v>0</v>
      </c>
      <c r="AL31" s="478">
        <f t="shared" si="3"/>
        <v>0</v>
      </c>
      <c r="AM31" s="479">
        <f t="shared" si="3"/>
        <v>0</v>
      </c>
      <c r="AN31" s="480">
        <f t="shared" si="3"/>
        <v>0</v>
      </c>
      <c r="AO31" s="481">
        <f t="shared" si="3"/>
        <v>0</v>
      </c>
      <c r="AP31" s="482">
        <f t="shared" si="3"/>
        <v>0</v>
      </c>
      <c r="AQ31" s="483">
        <f t="shared" si="3"/>
        <v>0</v>
      </c>
      <c r="AR31" s="484">
        <f t="shared" si="3"/>
        <v>0</v>
      </c>
    </row>
    <row r="32" spans="1:44" ht="15.75" customHeight="1">
      <c r="A32" s="45">
        <v>5969</v>
      </c>
      <c r="B32" s="46" t="s">
        <v>33</v>
      </c>
      <c r="C32" s="925" t="s">
        <v>34</v>
      </c>
      <c r="D32" s="888"/>
      <c r="E32" s="888"/>
      <c r="F32" s="889"/>
      <c r="G32" s="47"/>
      <c r="H32" s="47"/>
      <c r="I32" s="48">
        <v>20</v>
      </c>
      <c r="J32" s="47"/>
      <c r="K32" s="48">
        <f t="shared" si="0"/>
        <v>0</v>
      </c>
      <c r="L32" s="49"/>
      <c r="M32" s="50">
        <v>89</v>
      </c>
      <c r="N32" s="536">
        <f>ROUND(M32*'Exchange Rate'!$B$3,2)</f>
        <v>83.66</v>
      </c>
      <c r="O32" s="49"/>
      <c r="P32" s="515">
        <f t="shared" si="2"/>
        <v>0</v>
      </c>
      <c r="Q32" s="42"/>
      <c r="R32" s="158"/>
      <c r="S32" s="159"/>
      <c r="T32" s="160"/>
      <c r="U32" s="296"/>
      <c r="V32" s="161"/>
      <c r="W32" s="291"/>
      <c r="X32" s="162"/>
      <c r="Y32" s="165"/>
      <c r="Z32" s="306"/>
      <c r="AA32" s="385"/>
      <c r="AB32" s="163"/>
      <c r="AC32" s="164"/>
      <c r="AD32" s="166"/>
      <c r="AF32" s="472">
        <f t="shared" si="3"/>
        <v>0</v>
      </c>
      <c r="AG32" s="473">
        <f t="shared" si="3"/>
        <v>0</v>
      </c>
      <c r="AH32" s="474">
        <f t="shared" si="3"/>
        <v>0</v>
      </c>
      <c r="AI32" s="475">
        <f t="shared" si="3"/>
        <v>0</v>
      </c>
      <c r="AJ32" s="476">
        <f t="shared" si="3"/>
        <v>0</v>
      </c>
      <c r="AK32" s="477">
        <f t="shared" si="3"/>
        <v>0</v>
      </c>
      <c r="AL32" s="478">
        <f t="shared" si="3"/>
        <v>0</v>
      </c>
      <c r="AM32" s="479">
        <f t="shared" si="3"/>
        <v>0</v>
      </c>
      <c r="AN32" s="480">
        <f t="shared" si="3"/>
        <v>0</v>
      </c>
      <c r="AO32" s="481">
        <f t="shared" si="3"/>
        <v>0</v>
      </c>
      <c r="AP32" s="482">
        <f t="shared" si="3"/>
        <v>0</v>
      </c>
      <c r="AQ32" s="483">
        <f t="shared" si="3"/>
        <v>0</v>
      </c>
      <c r="AR32" s="484">
        <f t="shared" si="3"/>
        <v>0</v>
      </c>
    </row>
    <row r="33" spans="1:44" ht="15.75" customHeight="1">
      <c r="A33" s="45">
        <v>5935</v>
      </c>
      <c r="B33" s="46" t="s">
        <v>33</v>
      </c>
      <c r="C33" s="925" t="s">
        <v>35</v>
      </c>
      <c r="D33" s="888"/>
      <c r="E33" s="888"/>
      <c r="F33" s="889"/>
      <c r="G33" s="47"/>
      <c r="H33" s="47"/>
      <c r="I33" s="48">
        <v>20</v>
      </c>
      <c r="J33" s="47"/>
      <c r="K33" s="48">
        <f t="shared" si="0"/>
        <v>0</v>
      </c>
      <c r="L33" s="49"/>
      <c r="M33" s="50">
        <v>129</v>
      </c>
      <c r="N33" s="536">
        <f>ROUND(M33*'Exchange Rate'!$B$3,2)</f>
        <v>121.26</v>
      </c>
      <c r="O33" s="49"/>
      <c r="P33" s="515">
        <f t="shared" si="2"/>
        <v>0</v>
      </c>
      <c r="Q33" s="42"/>
      <c r="R33" s="158"/>
      <c r="S33" s="159"/>
      <c r="T33" s="160"/>
      <c r="U33" s="296"/>
      <c r="V33" s="161"/>
      <c r="W33" s="291"/>
      <c r="X33" s="162"/>
      <c r="Y33" s="165"/>
      <c r="Z33" s="306"/>
      <c r="AA33" s="385"/>
      <c r="AB33" s="163"/>
      <c r="AC33" s="164"/>
      <c r="AD33" s="166"/>
      <c r="AF33" s="472">
        <f t="shared" si="3"/>
        <v>0</v>
      </c>
      <c r="AG33" s="473">
        <f t="shared" si="3"/>
        <v>0</v>
      </c>
      <c r="AH33" s="474">
        <f t="shared" si="3"/>
        <v>0</v>
      </c>
      <c r="AI33" s="475">
        <f t="shared" si="3"/>
        <v>0</v>
      </c>
      <c r="AJ33" s="476">
        <f t="shared" si="3"/>
        <v>0</v>
      </c>
      <c r="AK33" s="477">
        <f t="shared" si="3"/>
        <v>0</v>
      </c>
      <c r="AL33" s="478">
        <f t="shared" si="3"/>
        <v>0</v>
      </c>
      <c r="AM33" s="479">
        <f t="shared" si="3"/>
        <v>0</v>
      </c>
      <c r="AN33" s="480">
        <f t="shared" si="3"/>
        <v>0</v>
      </c>
      <c r="AO33" s="481">
        <f t="shared" si="3"/>
        <v>0</v>
      </c>
      <c r="AP33" s="482">
        <f t="shared" si="3"/>
        <v>0</v>
      </c>
      <c r="AQ33" s="483">
        <f t="shared" si="3"/>
        <v>0</v>
      </c>
      <c r="AR33" s="484">
        <f t="shared" si="3"/>
        <v>0</v>
      </c>
    </row>
    <row r="34" spans="1:44" ht="15.75" customHeight="1">
      <c r="A34" s="45">
        <v>5936</v>
      </c>
      <c r="B34" s="46" t="s">
        <v>33</v>
      </c>
      <c r="C34" s="925" t="s">
        <v>36</v>
      </c>
      <c r="D34" s="888"/>
      <c r="E34" s="888"/>
      <c r="F34" s="889"/>
      <c r="G34" s="47"/>
      <c r="H34" s="47"/>
      <c r="I34" s="48">
        <v>10</v>
      </c>
      <c r="J34" s="47"/>
      <c r="K34" s="48">
        <f t="shared" si="0"/>
        <v>0</v>
      </c>
      <c r="L34" s="49"/>
      <c r="M34" s="50">
        <v>159</v>
      </c>
      <c r="N34" s="536">
        <f>ROUND(M34*'Exchange Rate'!$B$3,2)</f>
        <v>149.46</v>
      </c>
      <c r="O34" s="49"/>
      <c r="P34" s="515">
        <f t="shared" si="2"/>
        <v>0</v>
      </c>
      <c r="Q34" s="42"/>
      <c r="R34" s="158"/>
      <c r="S34" s="159"/>
      <c r="T34" s="160"/>
      <c r="U34" s="296"/>
      <c r="V34" s="161"/>
      <c r="W34" s="291"/>
      <c r="X34" s="162"/>
      <c r="Y34" s="165"/>
      <c r="Z34" s="306"/>
      <c r="AA34" s="385"/>
      <c r="AB34" s="163"/>
      <c r="AC34" s="164"/>
      <c r="AD34" s="166"/>
      <c r="AF34" s="472">
        <f t="shared" si="3"/>
        <v>0</v>
      </c>
      <c r="AG34" s="473">
        <f t="shared" si="3"/>
        <v>0</v>
      </c>
      <c r="AH34" s="474">
        <f t="shared" si="3"/>
        <v>0</v>
      </c>
      <c r="AI34" s="475">
        <f t="shared" si="3"/>
        <v>0</v>
      </c>
      <c r="AJ34" s="476">
        <f t="shared" si="3"/>
        <v>0</v>
      </c>
      <c r="AK34" s="477">
        <f t="shared" si="3"/>
        <v>0</v>
      </c>
      <c r="AL34" s="478">
        <f t="shared" si="3"/>
        <v>0</v>
      </c>
      <c r="AM34" s="479">
        <f t="shared" si="3"/>
        <v>0</v>
      </c>
      <c r="AN34" s="480">
        <f t="shared" si="3"/>
        <v>0</v>
      </c>
      <c r="AO34" s="481">
        <f t="shared" si="3"/>
        <v>0</v>
      </c>
      <c r="AP34" s="482">
        <f t="shared" si="3"/>
        <v>0</v>
      </c>
      <c r="AQ34" s="483">
        <f t="shared" si="3"/>
        <v>0</v>
      </c>
      <c r="AR34" s="484">
        <f t="shared" si="3"/>
        <v>0</v>
      </c>
    </row>
    <row r="35" spans="1:44" ht="15.75" customHeight="1">
      <c r="A35" s="45">
        <v>6007</v>
      </c>
      <c r="B35" s="46" t="s">
        <v>33</v>
      </c>
      <c r="C35" s="925" t="s">
        <v>37</v>
      </c>
      <c r="D35" s="888"/>
      <c r="E35" s="888"/>
      <c r="F35" s="889"/>
      <c r="G35" s="47"/>
      <c r="H35" s="47"/>
      <c r="I35" s="48">
        <v>10</v>
      </c>
      <c r="J35" s="47"/>
      <c r="K35" s="48">
        <f t="shared" si="0"/>
        <v>0</v>
      </c>
      <c r="L35" s="49"/>
      <c r="M35" s="50">
        <v>109</v>
      </c>
      <c r="N35" s="536">
        <f>ROUND(M35*'Exchange Rate'!$B$3,2)</f>
        <v>102.46</v>
      </c>
      <c r="O35" s="49"/>
      <c r="P35" s="515">
        <f t="shared" si="2"/>
        <v>0</v>
      </c>
      <c r="Q35" s="42"/>
      <c r="R35" s="158"/>
      <c r="S35" s="159"/>
      <c r="T35" s="160"/>
      <c r="U35" s="296"/>
      <c r="V35" s="161"/>
      <c r="W35" s="291"/>
      <c r="X35" s="162"/>
      <c r="Y35" s="165"/>
      <c r="Z35" s="306"/>
      <c r="AA35" s="385"/>
      <c r="AB35" s="163"/>
      <c r="AC35" s="164"/>
      <c r="AD35" s="166"/>
      <c r="AF35" s="472">
        <f t="shared" si="3"/>
        <v>0</v>
      </c>
      <c r="AG35" s="473">
        <f t="shared" si="3"/>
        <v>0</v>
      </c>
      <c r="AH35" s="474">
        <f t="shared" si="3"/>
        <v>0</v>
      </c>
      <c r="AI35" s="475">
        <f t="shared" si="3"/>
        <v>0</v>
      </c>
      <c r="AJ35" s="476">
        <f t="shared" si="3"/>
        <v>0</v>
      </c>
      <c r="AK35" s="477">
        <f t="shared" si="3"/>
        <v>0</v>
      </c>
      <c r="AL35" s="478">
        <f t="shared" si="3"/>
        <v>0</v>
      </c>
      <c r="AM35" s="479">
        <f t="shared" si="3"/>
        <v>0</v>
      </c>
      <c r="AN35" s="480">
        <f t="shared" si="3"/>
        <v>0</v>
      </c>
      <c r="AO35" s="481">
        <f t="shared" si="3"/>
        <v>0</v>
      </c>
      <c r="AP35" s="482">
        <f t="shared" si="3"/>
        <v>0</v>
      </c>
      <c r="AQ35" s="483">
        <f t="shared" si="3"/>
        <v>0</v>
      </c>
      <c r="AR35" s="484">
        <f t="shared" si="3"/>
        <v>0</v>
      </c>
    </row>
    <row r="36" spans="1:44" ht="15.75" customHeight="1">
      <c r="A36" s="45">
        <v>5970</v>
      </c>
      <c r="B36" s="46" t="s">
        <v>33</v>
      </c>
      <c r="C36" s="925" t="s">
        <v>38</v>
      </c>
      <c r="D36" s="888"/>
      <c r="E36" s="888"/>
      <c r="F36" s="889"/>
      <c r="G36" s="47"/>
      <c r="H36" s="47"/>
      <c r="I36" s="48">
        <v>10</v>
      </c>
      <c r="J36" s="47"/>
      <c r="K36" s="48">
        <f t="shared" si="0"/>
        <v>0</v>
      </c>
      <c r="L36" s="49"/>
      <c r="M36" s="50">
        <v>154</v>
      </c>
      <c r="N36" s="536">
        <f>ROUND(M36*'Exchange Rate'!$B$3,2)</f>
        <v>144.76</v>
      </c>
      <c r="O36" s="49"/>
      <c r="P36" s="515">
        <f t="shared" si="2"/>
        <v>0</v>
      </c>
      <c r="Q36" s="42"/>
      <c r="R36" s="158"/>
      <c r="S36" s="159"/>
      <c r="T36" s="160"/>
      <c r="U36" s="296"/>
      <c r="V36" s="161"/>
      <c r="W36" s="291"/>
      <c r="X36" s="162"/>
      <c r="Y36" s="165"/>
      <c r="Z36" s="306"/>
      <c r="AA36" s="385"/>
      <c r="AB36" s="163"/>
      <c r="AC36" s="164"/>
      <c r="AD36" s="166"/>
      <c r="AF36" s="472">
        <f t="shared" si="3"/>
        <v>0</v>
      </c>
      <c r="AG36" s="473">
        <f t="shared" si="3"/>
        <v>0</v>
      </c>
      <c r="AH36" s="474">
        <f t="shared" si="3"/>
        <v>0</v>
      </c>
      <c r="AI36" s="475">
        <f t="shared" si="3"/>
        <v>0</v>
      </c>
      <c r="AJ36" s="476">
        <f t="shared" si="3"/>
        <v>0</v>
      </c>
      <c r="AK36" s="477">
        <f t="shared" si="3"/>
        <v>0</v>
      </c>
      <c r="AL36" s="478">
        <f t="shared" si="3"/>
        <v>0</v>
      </c>
      <c r="AM36" s="479">
        <f t="shared" si="3"/>
        <v>0</v>
      </c>
      <c r="AN36" s="480">
        <f t="shared" si="3"/>
        <v>0</v>
      </c>
      <c r="AO36" s="481">
        <f t="shared" si="3"/>
        <v>0</v>
      </c>
      <c r="AP36" s="482">
        <f t="shared" si="3"/>
        <v>0</v>
      </c>
      <c r="AQ36" s="483">
        <f t="shared" si="3"/>
        <v>0</v>
      </c>
      <c r="AR36" s="484">
        <f t="shared" si="3"/>
        <v>0</v>
      </c>
    </row>
    <row r="37" spans="1:44" ht="15.75" customHeight="1">
      <c r="A37" s="45">
        <v>5968</v>
      </c>
      <c r="B37" s="46" t="s">
        <v>33</v>
      </c>
      <c r="C37" s="925" t="s">
        <v>39</v>
      </c>
      <c r="D37" s="888"/>
      <c r="E37" s="888"/>
      <c r="F37" s="889"/>
      <c r="G37" s="47"/>
      <c r="H37" s="51"/>
      <c r="I37" s="48">
        <v>5</v>
      </c>
      <c r="J37" s="52"/>
      <c r="K37" s="48">
        <f t="shared" si="0"/>
        <v>0</v>
      </c>
      <c r="L37" s="49"/>
      <c r="M37" s="50">
        <v>154</v>
      </c>
      <c r="N37" s="536">
        <f>ROUND(M37*'Exchange Rate'!$B$3,2)</f>
        <v>144.76</v>
      </c>
      <c r="O37" s="49"/>
      <c r="P37" s="515">
        <f t="shared" si="2"/>
        <v>0</v>
      </c>
      <c r="Q37" s="53"/>
      <c r="R37" s="158"/>
      <c r="S37" s="159"/>
      <c r="T37" s="160"/>
      <c r="U37" s="296"/>
      <c r="V37" s="161"/>
      <c r="W37" s="291"/>
      <c r="X37" s="162"/>
      <c r="Y37" s="165"/>
      <c r="Z37" s="306"/>
      <c r="AA37" s="385"/>
      <c r="AB37" s="163"/>
      <c r="AC37" s="164"/>
      <c r="AD37" s="166"/>
      <c r="AF37" s="472">
        <f t="shared" si="3"/>
        <v>0</v>
      </c>
      <c r="AG37" s="473">
        <f t="shared" si="3"/>
        <v>0</v>
      </c>
      <c r="AH37" s="474">
        <f t="shared" si="3"/>
        <v>0</v>
      </c>
      <c r="AI37" s="475">
        <f t="shared" si="3"/>
        <v>0</v>
      </c>
      <c r="AJ37" s="476">
        <f t="shared" si="3"/>
        <v>0</v>
      </c>
      <c r="AK37" s="477">
        <f t="shared" si="3"/>
        <v>0</v>
      </c>
      <c r="AL37" s="478">
        <f t="shared" si="3"/>
        <v>0</v>
      </c>
      <c r="AM37" s="479">
        <f t="shared" si="3"/>
        <v>0</v>
      </c>
      <c r="AN37" s="480">
        <f t="shared" si="3"/>
        <v>0</v>
      </c>
      <c r="AO37" s="481">
        <f t="shared" si="3"/>
        <v>0</v>
      </c>
      <c r="AP37" s="482">
        <f t="shared" si="3"/>
        <v>0</v>
      </c>
      <c r="AQ37" s="483">
        <f t="shared" si="3"/>
        <v>0</v>
      </c>
      <c r="AR37" s="484">
        <f t="shared" si="3"/>
        <v>0</v>
      </c>
    </row>
    <row r="38" spans="1:44" ht="15.75" customHeight="1">
      <c r="A38" s="45">
        <v>6008</v>
      </c>
      <c r="B38" s="46" t="s">
        <v>33</v>
      </c>
      <c r="C38" s="925" t="s">
        <v>40</v>
      </c>
      <c r="D38" s="888"/>
      <c r="E38" s="888"/>
      <c r="F38" s="889"/>
      <c r="G38" s="47"/>
      <c r="H38" s="51"/>
      <c r="I38" s="48">
        <v>5</v>
      </c>
      <c r="J38" s="52"/>
      <c r="K38" s="48">
        <f t="shared" si="0"/>
        <v>0</v>
      </c>
      <c r="L38" s="49"/>
      <c r="M38" s="50">
        <v>239</v>
      </c>
      <c r="N38" s="536">
        <f>ROUND(M38*'Exchange Rate'!$B$3,2)</f>
        <v>224.66</v>
      </c>
      <c r="O38" s="49"/>
      <c r="P38" s="515">
        <f t="shared" si="2"/>
        <v>0</v>
      </c>
      <c r="Q38" s="53"/>
      <c r="R38" s="158"/>
      <c r="S38" s="159"/>
      <c r="T38" s="160"/>
      <c r="U38" s="296"/>
      <c r="V38" s="161"/>
      <c r="W38" s="291"/>
      <c r="X38" s="162"/>
      <c r="Y38" s="165"/>
      <c r="Z38" s="306"/>
      <c r="AA38" s="385"/>
      <c r="AB38" s="163"/>
      <c r="AC38" s="164"/>
      <c r="AD38" s="166"/>
      <c r="AF38" s="472">
        <f t="shared" si="3"/>
        <v>0</v>
      </c>
      <c r="AG38" s="473">
        <f t="shared" si="3"/>
        <v>0</v>
      </c>
      <c r="AH38" s="474">
        <f t="shared" si="3"/>
        <v>0</v>
      </c>
      <c r="AI38" s="475">
        <f t="shared" si="3"/>
        <v>0</v>
      </c>
      <c r="AJ38" s="476">
        <f t="shared" si="3"/>
        <v>0</v>
      </c>
      <c r="AK38" s="477">
        <f t="shared" si="3"/>
        <v>0</v>
      </c>
      <c r="AL38" s="478">
        <f t="shared" si="3"/>
        <v>0</v>
      </c>
      <c r="AM38" s="479">
        <f t="shared" si="3"/>
        <v>0</v>
      </c>
      <c r="AN38" s="480">
        <f t="shared" si="3"/>
        <v>0</v>
      </c>
      <c r="AO38" s="481">
        <f t="shared" si="3"/>
        <v>0</v>
      </c>
      <c r="AP38" s="482">
        <f t="shared" si="3"/>
        <v>0</v>
      </c>
      <c r="AQ38" s="483">
        <f t="shared" si="3"/>
        <v>0</v>
      </c>
      <c r="AR38" s="484">
        <f t="shared" si="3"/>
        <v>0</v>
      </c>
    </row>
    <row r="39" spans="1:44" ht="15.75" customHeight="1">
      <c r="A39" s="45">
        <v>6319</v>
      </c>
      <c r="B39" s="46" t="s">
        <v>33</v>
      </c>
      <c r="C39" s="925" t="s">
        <v>41</v>
      </c>
      <c r="D39" s="888"/>
      <c r="E39" s="888"/>
      <c r="F39" s="889"/>
      <c r="G39" s="47"/>
      <c r="H39" s="51"/>
      <c r="I39" s="48">
        <v>5</v>
      </c>
      <c r="J39" s="52"/>
      <c r="K39" s="48">
        <f t="shared" si="0"/>
        <v>0</v>
      </c>
      <c r="L39" s="49"/>
      <c r="M39" s="50">
        <v>229</v>
      </c>
      <c r="N39" s="536">
        <f>ROUND(M39*'Exchange Rate'!$B$3,2)</f>
        <v>215.26</v>
      </c>
      <c r="O39" s="49"/>
      <c r="P39" s="515">
        <f t="shared" si="2"/>
        <v>0</v>
      </c>
      <c r="Q39" s="53"/>
      <c r="R39" s="158"/>
      <c r="S39" s="159"/>
      <c r="T39" s="160"/>
      <c r="U39" s="296"/>
      <c r="V39" s="161"/>
      <c r="W39" s="291"/>
      <c r="X39" s="162"/>
      <c r="Y39" s="165"/>
      <c r="Z39" s="306"/>
      <c r="AA39" s="385"/>
      <c r="AB39" s="163"/>
      <c r="AC39" s="164"/>
      <c r="AD39" s="166"/>
      <c r="AF39" s="472">
        <f t="shared" si="3"/>
        <v>0</v>
      </c>
      <c r="AG39" s="473">
        <f t="shared" si="3"/>
        <v>0</v>
      </c>
      <c r="AH39" s="474">
        <f t="shared" si="3"/>
        <v>0</v>
      </c>
      <c r="AI39" s="475">
        <f t="shared" si="3"/>
        <v>0</v>
      </c>
      <c r="AJ39" s="476">
        <f t="shared" si="3"/>
        <v>0</v>
      </c>
      <c r="AK39" s="477">
        <f t="shared" si="3"/>
        <v>0</v>
      </c>
      <c r="AL39" s="478">
        <f t="shared" si="3"/>
        <v>0</v>
      </c>
      <c r="AM39" s="479">
        <f t="shared" si="3"/>
        <v>0</v>
      </c>
      <c r="AN39" s="480">
        <f t="shared" si="3"/>
        <v>0</v>
      </c>
      <c r="AO39" s="481">
        <f t="shared" si="3"/>
        <v>0</v>
      </c>
      <c r="AP39" s="482">
        <f t="shared" si="3"/>
        <v>0</v>
      </c>
      <c r="AQ39" s="483">
        <f t="shared" si="3"/>
        <v>0</v>
      </c>
      <c r="AR39" s="484">
        <f t="shared" si="3"/>
        <v>0</v>
      </c>
    </row>
    <row r="40" spans="1:44" ht="15.75" customHeight="1">
      <c r="A40" s="45">
        <v>5976</v>
      </c>
      <c r="B40" s="46" t="s">
        <v>33</v>
      </c>
      <c r="C40" s="925" t="s">
        <v>42</v>
      </c>
      <c r="D40" s="888"/>
      <c r="E40" s="888"/>
      <c r="F40" s="889"/>
      <c r="G40" s="47"/>
      <c r="H40" s="51"/>
      <c r="I40" s="48">
        <v>5</v>
      </c>
      <c r="J40" s="52"/>
      <c r="K40" s="48">
        <f t="shared" si="0"/>
        <v>0</v>
      </c>
      <c r="L40" s="49"/>
      <c r="M40" s="50">
        <v>289</v>
      </c>
      <c r="N40" s="536">
        <f>ROUND(M40*'Exchange Rate'!$B$3,2)</f>
        <v>271.66000000000003</v>
      </c>
      <c r="O40" s="49"/>
      <c r="P40" s="515">
        <f t="shared" si="2"/>
        <v>0</v>
      </c>
      <c r="Q40" s="53"/>
      <c r="R40" s="158"/>
      <c r="S40" s="159"/>
      <c r="T40" s="160"/>
      <c r="U40" s="296"/>
      <c r="V40" s="161"/>
      <c r="W40" s="291"/>
      <c r="X40" s="162"/>
      <c r="Y40" s="165"/>
      <c r="Z40" s="306"/>
      <c r="AA40" s="385"/>
      <c r="AB40" s="163"/>
      <c r="AC40" s="164"/>
      <c r="AD40" s="166"/>
      <c r="AF40" s="472">
        <f t="shared" si="3"/>
        <v>0</v>
      </c>
      <c r="AG40" s="473">
        <f t="shared" si="3"/>
        <v>0</v>
      </c>
      <c r="AH40" s="474">
        <f t="shared" si="3"/>
        <v>0</v>
      </c>
      <c r="AI40" s="475">
        <f t="shared" si="3"/>
        <v>0</v>
      </c>
      <c r="AJ40" s="476">
        <f t="shared" si="3"/>
        <v>0</v>
      </c>
      <c r="AK40" s="477">
        <f t="shared" si="3"/>
        <v>0</v>
      </c>
      <c r="AL40" s="478">
        <f t="shared" si="3"/>
        <v>0</v>
      </c>
      <c r="AM40" s="479">
        <f t="shared" si="3"/>
        <v>0</v>
      </c>
      <c r="AN40" s="480">
        <f t="shared" si="3"/>
        <v>0</v>
      </c>
      <c r="AO40" s="481">
        <f t="shared" si="3"/>
        <v>0</v>
      </c>
      <c r="AP40" s="482">
        <f t="shared" si="3"/>
        <v>0</v>
      </c>
      <c r="AQ40" s="483">
        <f t="shared" si="3"/>
        <v>0</v>
      </c>
      <c r="AR40" s="484">
        <f t="shared" si="3"/>
        <v>0</v>
      </c>
    </row>
    <row r="41" spans="1:44" ht="15.75" customHeight="1">
      <c r="A41" s="45">
        <v>6320</v>
      </c>
      <c r="B41" s="46" t="s">
        <v>33</v>
      </c>
      <c r="C41" s="925" t="s">
        <v>43</v>
      </c>
      <c r="D41" s="888"/>
      <c r="E41" s="888"/>
      <c r="F41" s="889"/>
      <c r="G41" s="47"/>
      <c r="H41" s="51"/>
      <c r="I41" s="48">
        <v>5</v>
      </c>
      <c r="J41" s="52"/>
      <c r="K41" s="48">
        <f t="shared" si="0"/>
        <v>0</v>
      </c>
      <c r="L41" s="49"/>
      <c r="M41" s="50">
        <v>300</v>
      </c>
      <c r="N41" s="536">
        <f>ROUND(M41*'Exchange Rate'!$B$3,2)</f>
        <v>282</v>
      </c>
      <c r="O41" s="49"/>
      <c r="P41" s="515">
        <f t="shared" si="2"/>
        <v>0</v>
      </c>
      <c r="Q41" s="53"/>
      <c r="R41" s="158"/>
      <c r="S41" s="159"/>
      <c r="T41" s="160"/>
      <c r="U41" s="296"/>
      <c r="V41" s="161"/>
      <c r="W41" s="291"/>
      <c r="X41" s="162"/>
      <c r="Y41" s="165"/>
      <c r="Z41" s="306"/>
      <c r="AA41" s="385"/>
      <c r="AB41" s="163"/>
      <c r="AC41" s="164"/>
      <c r="AD41" s="166"/>
      <c r="AF41" s="472">
        <f t="shared" si="3"/>
        <v>0</v>
      </c>
      <c r="AG41" s="473">
        <f t="shared" si="3"/>
        <v>0</v>
      </c>
      <c r="AH41" s="474">
        <f t="shared" si="3"/>
        <v>0</v>
      </c>
      <c r="AI41" s="475">
        <f t="shared" si="3"/>
        <v>0</v>
      </c>
      <c r="AJ41" s="476">
        <f t="shared" si="3"/>
        <v>0</v>
      </c>
      <c r="AK41" s="477">
        <f t="shared" si="3"/>
        <v>0</v>
      </c>
      <c r="AL41" s="478">
        <f t="shared" si="3"/>
        <v>0</v>
      </c>
      <c r="AM41" s="479">
        <f t="shared" si="3"/>
        <v>0</v>
      </c>
      <c r="AN41" s="480">
        <f t="shared" si="3"/>
        <v>0</v>
      </c>
      <c r="AO41" s="481">
        <f t="shared" si="3"/>
        <v>0</v>
      </c>
      <c r="AP41" s="482">
        <f t="shared" si="3"/>
        <v>0</v>
      </c>
      <c r="AQ41" s="483">
        <f t="shared" si="3"/>
        <v>0</v>
      </c>
      <c r="AR41" s="484">
        <f t="shared" si="3"/>
        <v>0</v>
      </c>
    </row>
    <row r="42" spans="1:44" ht="15.75" customHeight="1">
      <c r="A42" s="45">
        <v>6006</v>
      </c>
      <c r="B42" s="46" t="s">
        <v>33</v>
      </c>
      <c r="C42" s="925" t="s">
        <v>44</v>
      </c>
      <c r="D42" s="888"/>
      <c r="E42" s="888"/>
      <c r="F42" s="889"/>
      <c r="G42" s="47"/>
      <c r="H42" s="51"/>
      <c r="I42" s="48">
        <v>5</v>
      </c>
      <c r="J42" s="52"/>
      <c r="K42" s="48">
        <f t="shared" si="0"/>
        <v>0</v>
      </c>
      <c r="L42" s="49"/>
      <c r="M42" s="50">
        <v>259</v>
      </c>
      <c r="N42" s="536">
        <f>ROUND(M42*'Exchange Rate'!$B$3,2)</f>
        <v>243.46</v>
      </c>
      <c r="O42" s="49"/>
      <c r="P42" s="515">
        <f t="shared" si="2"/>
        <v>0</v>
      </c>
      <c r="Q42" s="53"/>
      <c r="R42" s="158"/>
      <c r="S42" s="159"/>
      <c r="T42" s="160"/>
      <c r="U42" s="296"/>
      <c r="V42" s="161"/>
      <c r="W42" s="291"/>
      <c r="X42" s="162"/>
      <c r="Y42" s="165"/>
      <c r="Z42" s="306"/>
      <c r="AA42" s="385"/>
      <c r="AB42" s="163"/>
      <c r="AC42" s="164"/>
      <c r="AD42" s="166"/>
      <c r="AF42" s="472">
        <f t="shared" si="3"/>
        <v>0</v>
      </c>
      <c r="AG42" s="473">
        <f t="shared" si="3"/>
        <v>0</v>
      </c>
      <c r="AH42" s="474">
        <f t="shared" si="3"/>
        <v>0</v>
      </c>
      <c r="AI42" s="475">
        <f t="shared" si="3"/>
        <v>0</v>
      </c>
      <c r="AJ42" s="476">
        <f t="shared" si="3"/>
        <v>0</v>
      </c>
      <c r="AK42" s="477">
        <f t="shared" si="3"/>
        <v>0</v>
      </c>
      <c r="AL42" s="478">
        <f t="shared" si="3"/>
        <v>0</v>
      </c>
      <c r="AM42" s="479">
        <f t="shared" si="3"/>
        <v>0</v>
      </c>
      <c r="AN42" s="480">
        <f t="shared" si="3"/>
        <v>0</v>
      </c>
      <c r="AO42" s="481">
        <f t="shared" si="3"/>
        <v>0</v>
      </c>
      <c r="AP42" s="482">
        <f t="shared" si="3"/>
        <v>0</v>
      </c>
      <c r="AQ42" s="483">
        <f t="shared" si="3"/>
        <v>0</v>
      </c>
      <c r="AR42" s="484">
        <f t="shared" si="3"/>
        <v>0</v>
      </c>
    </row>
    <row r="43" spans="1:44" ht="15.75" customHeight="1">
      <c r="A43" s="45">
        <v>5975</v>
      </c>
      <c r="B43" s="46" t="s">
        <v>33</v>
      </c>
      <c r="C43" s="925" t="s">
        <v>45</v>
      </c>
      <c r="D43" s="888"/>
      <c r="E43" s="888"/>
      <c r="F43" s="889"/>
      <c r="G43" s="47"/>
      <c r="H43" s="51"/>
      <c r="I43" s="48">
        <v>5</v>
      </c>
      <c r="J43" s="52"/>
      <c r="K43" s="48">
        <f t="shared" si="0"/>
        <v>0</v>
      </c>
      <c r="L43" s="49"/>
      <c r="M43" s="50">
        <v>275</v>
      </c>
      <c r="N43" s="536">
        <f>ROUND(M43*'Exchange Rate'!$B$3,2)</f>
        <v>258.5</v>
      </c>
      <c r="O43" s="49"/>
      <c r="P43" s="515">
        <f t="shared" si="2"/>
        <v>0</v>
      </c>
      <c r="Q43" s="53"/>
      <c r="R43" s="158"/>
      <c r="S43" s="159"/>
      <c r="T43" s="160"/>
      <c r="U43" s="296"/>
      <c r="V43" s="161"/>
      <c r="W43" s="291"/>
      <c r="X43" s="162"/>
      <c r="Y43" s="165"/>
      <c r="Z43" s="306"/>
      <c r="AA43" s="385"/>
      <c r="AB43" s="163"/>
      <c r="AC43" s="164"/>
      <c r="AD43" s="166"/>
      <c r="AF43" s="472">
        <f t="shared" si="3"/>
        <v>0</v>
      </c>
      <c r="AG43" s="473">
        <f t="shared" si="3"/>
        <v>0</v>
      </c>
      <c r="AH43" s="474">
        <f t="shared" si="3"/>
        <v>0</v>
      </c>
      <c r="AI43" s="475">
        <f t="shared" si="3"/>
        <v>0</v>
      </c>
      <c r="AJ43" s="476">
        <f t="shared" si="3"/>
        <v>0</v>
      </c>
      <c r="AK43" s="477">
        <f t="shared" si="3"/>
        <v>0</v>
      </c>
      <c r="AL43" s="478">
        <f t="shared" si="3"/>
        <v>0</v>
      </c>
      <c r="AM43" s="479">
        <f t="shared" si="3"/>
        <v>0</v>
      </c>
      <c r="AN43" s="480">
        <f t="shared" si="3"/>
        <v>0</v>
      </c>
      <c r="AO43" s="481">
        <f t="shared" si="3"/>
        <v>0</v>
      </c>
      <c r="AP43" s="482">
        <f t="shared" si="3"/>
        <v>0</v>
      </c>
      <c r="AQ43" s="483">
        <f t="shared" si="3"/>
        <v>0</v>
      </c>
      <c r="AR43" s="484">
        <f t="shared" si="3"/>
        <v>0</v>
      </c>
    </row>
    <row r="44" spans="1:44" ht="15.75" customHeight="1">
      <c r="A44" s="45">
        <v>6321</v>
      </c>
      <c r="B44" s="46" t="s">
        <v>46</v>
      </c>
      <c r="C44" s="925" t="s">
        <v>47</v>
      </c>
      <c r="D44" s="888"/>
      <c r="E44" s="888"/>
      <c r="F44" s="889"/>
      <c r="G44" s="47"/>
      <c r="H44" s="51"/>
      <c r="I44" s="48">
        <v>1</v>
      </c>
      <c r="J44" s="52"/>
      <c r="K44" s="48">
        <f t="shared" si="0"/>
        <v>0</v>
      </c>
      <c r="L44" s="49"/>
      <c r="M44" s="50">
        <v>80</v>
      </c>
      <c r="N44" s="536">
        <f>ROUND(M44*'Exchange Rate'!$B$3,2)</f>
        <v>75.2</v>
      </c>
      <c r="O44" s="49"/>
      <c r="P44" s="515">
        <f t="shared" si="2"/>
        <v>0</v>
      </c>
      <c r="Q44" s="53"/>
      <c r="R44" s="158"/>
      <c r="S44" s="159"/>
      <c r="T44" s="160"/>
      <c r="U44" s="296"/>
      <c r="V44" s="161"/>
      <c r="W44" s="291"/>
      <c r="X44" s="162"/>
      <c r="Y44" s="165"/>
      <c r="Z44" s="306"/>
      <c r="AA44" s="385"/>
      <c r="AB44" s="163"/>
      <c r="AC44" s="164"/>
      <c r="AD44" s="166"/>
      <c r="AF44" s="472">
        <f t="shared" si="3"/>
        <v>0</v>
      </c>
      <c r="AG44" s="473">
        <f t="shared" si="3"/>
        <v>0</v>
      </c>
      <c r="AH44" s="474">
        <f t="shared" si="3"/>
        <v>0</v>
      </c>
      <c r="AI44" s="475">
        <f t="shared" si="3"/>
        <v>0</v>
      </c>
      <c r="AJ44" s="476">
        <f t="shared" si="3"/>
        <v>0</v>
      </c>
      <c r="AK44" s="477">
        <f t="shared" si="3"/>
        <v>0</v>
      </c>
      <c r="AL44" s="478">
        <f t="shared" ref="AL44:AR80" si="4">$I44*X44</f>
        <v>0</v>
      </c>
      <c r="AM44" s="479">
        <f t="shared" si="4"/>
        <v>0</v>
      </c>
      <c r="AN44" s="480">
        <f t="shared" si="4"/>
        <v>0</v>
      </c>
      <c r="AO44" s="481">
        <f t="shared" si="4"/>
        <v>0</v>
      </c>
      <c r="AP44" s="482">
        <f t="shared" si="4"/>
        <v>0</v>
      </c>
      <c r="AQ44" s="483">
        <f t="shared" si="4"/>
        <v>0</v>
      </c>
      <c r="AR44" s="484">
        <f t="shared" si="4"/>
        <v>0</v>
      </c>
    </row>
    <row r="45" spans="1:44" ht="15.75" customHeight="1">
      <c r="A45" s="352">
        <v>7010</v>
      </c>
      <c r="B45" s="353" t="s">
        <v>162</v>
      </c>
      <c r="C45" s="890" t="s">
        <v>36</v>
      </c>
      <c r="D45" s="891"/>
      <c r="E45" s="891"/>
      <c r="F45" s="892"/>
      <c r="G45" s="354"/>
      <c r="H45" s="355"/>
      <c r="I45" s="356">
        <v>10</v>
      </c>
      <c r="J45" s="357"/>
      <c r="K45" s="356">
        <f t="shared" si="0"/>
        <v>0</v>
      </c>
      <c r="L45" s="358"/>
      <c r="M45" s="359">
        <v>99</v>
      </c>
      <c r="N45" s="537">
        <f>ROUND(M45*'Exchange Rate'!$B$3,2)</f>
        <v>93.06</v>
      </c>
      <c r="O45" s="358"/>
      <c r="P45" s="516">
        <f t="shared" si="2"/>
        <v>0</v>
      </c>
      <c r="Q45" s="53"/>
      <c r="R45" s="158"/>
      <c r="S45" s="159"/>
      <c r="T45" s="160"/>
      <c r="U45" s="296"/>
      <c r="V45" s="161"/>
      <c r="W45" s="291"/>
      <c r="X45" s="162"/>
      <c r="Y45" s="165"/>
      <c r="Z45" s="306"/>
      <c r="AA45" s="385"/>
      <c r="AB45" s="163"/>
      <c r="AC45" s="164"/>
      <c r="AD45" s="166"/>
      <c r="AF45" s="472">
        <f t="shared" ref="AF45:AN85" si="5">$I45*R45</f>
        <v>0</v>
      </c>
      <c r="AG45" s="473">
        <f t="shared" si="5"/>
        <v>0</v>
      </c>
      <c r="AH45" s="474">
        <f t="shared" si="5"/>
        <v>0</v>
      </c>
      <c r="AI45" s="475">
        <f t="shared" si="5"/>
        <v>0</v>
      </c>
      <c r="AJ45" s="476">
        <f t="shared" si="5"/>
        <v>0</v>
      </c>
      <c r="AK45" s="477">
        <f t="shared" si="5"/>
        <v>0</v>
      </c>
      <c r="AL45" s="478">
        <f t="shared" si="4"/>
        <v>0</v>
      </c>
      <c r="AM45" s="479">
        <f t="shared" si="4"/>
        <v>0</v>
      </c>
      <c r="AN45" s="480">
        <f t="shared" si="4"/>
        <v>0</v>
      </c>
      <c r="AO45" s="481">
        <f t="shared" si="4"/>
        <v>0</v>
      </c>
      <c r="AP45" s="482">
        <f t="shared" si="4"/>
        <v>0</v>
      </c>
      <c r="AQ45" s="483">
        <f t="shared" si="4"/>
        <v>0</v>
      </c>
      <c r="AR45" s="484">
        <f t="shared" si="4"/>
        <v>0</v>
      </c>
    </row>
    <row r="46" spans="1:44" ht="15.75" customHeight="1">
      <c r="A46" s="352">
        <v>7011</v>
      </c>
      <c r="B46" s="353" t="s">
        <v>162</v>
      </c>
      <c r="C46" s="890" t="s">
        <v>37</v>
      </c>
      <c r="D46" s="891"/>
      <c r="E46" s="891"/>
      <c r="F46" s="892"/>
      <c r="G46" s="354"/>
      <c r="H46" s="355"/>
      <c r="I46" s="356">
        <v>10</v>
      </c>
      <c r="J46" s="357"/>
      <c r="K46" s="356">
        <f t="shared" si="0"/>
        <v>0</v>
      </c>
      <c r="L46" s="358"/>
      <c r="M46" s="359">
        <v>215</v>
      </c>
      <c r="N46" s="537">
        <f>ROUND(M46*'Exchange Rate'!$B$3,2)</f>
        <v>202.1</v>
      </c>
      <c r="O46" s="358"/>
      <c r="P46" s="516">
        <f t="shared" si="2"/>
        <v>0</v>
      </c>
      <c r="Q46" s="53"/>
      <c r="R46" s="158"/>
      <c r="S46" s="159"/>
      <c r="T46" s="160"/>
      <c r="U46" s="296"/>
      <c r="V46" s="161"/>
      <c r="W46" s="291"/>
      <c r="X46" s="162"/>
      <c r="Y46" s="165"/>
      <c r="Z46" s="306"/>
      <c r="AA46" s="385"/>
      <c r="AB46" s="163"/>
      <c r="AC46" s="164"/>
      <c r="AD46" s="166"/>
      <c r="AF46" s="472">
        <f t="shared" si="5"/>
        <v>0</v>
      </c>
      <c r="AG46" s="473">
        <f t="shared" si="5"/>
        <v>0</v>
      </c>
      <c r="AH46" s="474">
        <f t="shared" si="5"/>
        <v>0</v>
      </c>
      <c r="AI46" s="475">
        <f t="shared" si="5"/>
        <v>0</v>
      </c>
      <c r="AJ46" s="476">
        <f t="shared" si="5"/>
        <v>0</v>
      </c>
      <c r="AK46" s="477">
        <f t="shared" si="5"/>
        <v>0</v>
      </c>
      <c r="AL46" s="478">
        <f t="shared" si="4"/>
        <v>0</v>
      </c>
      <c r="AM46" s="479">
        <f t="shared" si="4"/>
        <v>0</v>
      </c>
      <c r="AN46" s="480">
        <f t="shared" si="4"/>
        <v>0</v>
      </c>
      <c r="AO46" s="481">
        <f t="shared" si="4"/>
        <v>0</v>
      </c>
      <c r="AP46" s="482">
        <f t="shared" si="4"/>
        <v>0</v>
      </c>
      <c r="AQ46" s="483">
        <f t="shared" si="4"/>
        <v>0</v>
      </c>
      <c r="AR46" s="484">
        <f t="shared" si="4"/>
        <v>0</v>
      </c>
    </row>
    <row r="47" spans="1:44" ht="15.75" customHeight="1">
      <c r="A47" s="352">
        <v>7081</v>
      </c>
      <c r="B47" s="353" t="s">
        <v>162</v>
      </c>
      <c r="C47" s="890" t="s">
        <v>38</v>
      </c>
      <c r="D47" s="891"/>
      <c r="E47" s="891"/>
      <c r="F47" s="892"/>
      <c r="G47" s="354"/>
      <c r="H47" s="355"/>
      <c r="I47" s="356">
        <v>10</v>
      </c>
      <c r="J47" s="357"/>
      <c r="K47" s="356">
        <f t="shared" si="0"/>
        <v>0</v>
      </c>
      <c r="L47" s="358"/>
      <c r="M47" s="359">
        <v>79</v>
      </c>
      <c r="N47" s="537">
        <f>ROUND(M47*'Exchange Rate'!$B$3,2)</f>
        <v>74.260000000000005</v>
      </c>
      <c r="O47" s="358"/>
      <c r="P47" s="516">
        <f t="shared" si="2"/>
        <v>0</v>
      </c>
      <c r="Q47" s="53"/>
      <c r="R47" s="158"/>
      <c r="S47" s="159"/>
      <c r="T47" s="160"/>
      <c r="U47" s="296"/>
      <c r="V47" s="161"/>
      <c r="W47" s="291"/>
      <c r="X47" s="162"/>
      <c r="Y47" s="165"/>
      <c r="Z47" s="306"/>
      <c r="AA47" s="385"/>
      <c r="AB47" s="163"/>
      <c r="AC47" s="164"/>
      <c r="AD47" s="166"/>
      <c r="AF47" s="472">
        <f t="shared" si="5"/>
        <v>0</v>
      </c>
      <c r="AG47" s="473">
        <f t="shared" si="5"/>
        <v>0</v>
      </c>
      <c r="AH47" s="474">
        <f t="shared" si="5"/>
        <v>0</v>
      </c>
      <c r="AI47" s="475">
        <f t="shared" si="5"/>
        <v>0</v>
      </c>
      <c r="AJ47" s="476">
        <f t="shared" si="5"/>
        <v>0</v>
      </c>
      <c r="AK47" s="477">
        <f t="shared" si="5"/>
        <v>0</v>
      </c>
      <c r="AL47" s="478">
        <f t="shared" si="4"/>
        <v>0</v>
      </c>
      <c r="AM47" s="479">
        <f t="shared" si="4"/>
        <v>0</v>
      </c>
      <c r="AN47" s="480">
        <f t="shared" si="4"/>
        <v>0</v>
      </c>
      <c r="AO47" s="481">
        <f t="shared" si="4"/>
        <v>0</v>
      </c>
      <c r="AP47" s="482">
        <f t="shared" si="4"/>
        <v>0</v>
      </c>
      <c r="AQ47" s="483">
        <f t="shared" si="4"/>
        <v>0</v>
      </c>
      <c r="AR47" s="484">
        <f t="shared" si="4"/>
        <v>0</v>
      </c>
    </row>
    <row r="48" spans="1:44" ht="15.75" customHeight="1">
      <c r="A48" s="54">
        <v>6213</v>
      </c>
      <c r="B48" s="55" t="s">
        <v>48</v>
      </c>
      <c r="C48" s="905" t="s">
        <v>36</v>
      </c>
      <c r="D48" s="888"/>
      <c r="E48" s="888"/>
      <c r="F48" s="889"/>
      <c r="G48" s="56"/>
      <c r="H48" s="57"/>
      <c r="I48" s="58">
        <v>10</v>
      </c>
      <c r="J48" s="59"/>
      <c r="K48" s="58">
        <f t="shared" si="0"/>
        <v>0</v>
      </c>
      <c r="L48" s="60"/>
      <c r="M48" s="61">
        <v>169</v>
      </c>
      <c r="N48" s="538">
        <f>ROUND(M48*'Exchange Rate'!$B$3,2)</f>
        <v>158.86000000000001</v>
      </c>
      <c r="O48" s="60"/>
      <c r="P48" s="517">
        <f t="shared" si="2"/>
        <v>0</v>
      </c>
      <c r="Q48" s="53"/>
      <c r="R48" s="158"/>
      <c r="S48" s="159"/>
      <c r="T48" s="160"/>
      <c r="U48" s="296"/>
      <c r="V48" s="161"/>
      <c r="W48" s="291"/>
      <c r="X48" s="162"/>
      <c r="Y48" s="165"/>
      <c r="Z48" s="306"/>
      <c r="AA48" s="385"/>
      <c r="AB48" s="163"/>
      <c r="AC48" s="164"/>
      <c r="AD48" s="166"/>
      <c r="AF48" s="472">
        <f t="shared" si="5"/>
        <v>0</v>
      </c>
      <c r="AG48" s="473">
        <f t="shared" si="5"/>
        <v>0</v>
      </c>
      <c r="AH48" s="474">
        <f t="shared" si="5"/>
        <v>0</v>
      </c>
      <c r="AI48" s="475">
        <f t="shared" si="5"/>
        <v>0</v>
      </c>
      <c r="AJ48" s="476">
        <f t="shared" si="5"/>
        <v>0</v>
      </c>
      <c r="AK48" s="477">
        <f t="shared" si="5"/>
        <v>0</v>
      </c>
      <c r="AL48" s="478">
        <f t="shared" si="4"/>
        <v>0</v>
      </c>
      <c r="AM48" s="479">
        <f t="shared" si="4"/>
        <v>0</v>
      </c>
      <c r="AN48" s="480">
        <f t="shared" si="4"/>
        <v>0</v>
      </c>
      <c r="AO48" s="481">
        <f t="shared" si="4"/>
        <v>0</v>
      </c>
      <c r="AP48" s="482">
        <f t="shared" si="4"/>
        <v>0</v>
      </c>
      <c r="AQ48" s="483">
        <f t="shared" si="4"/>
        <v>0</v>
      </c>
      <c r="AR48" s="484">
        <f t="shared" si="4"/>
        <v>0</v>
      </c>
    </row>
    <row r="49" spans="1:44" ht="15.75" customHeight="1">
      <c r="A49" s="54">
        <v>6214</v>
      </c>
      <c r="B49" s="55" t="s">
        <v>48</v>
      </c>
      <c r="C49" s="905" t="s">
        <v>37</v>
      </c>
      <c r="D49" s="888"/>
      <c r="E49" s="888"/>
      <c r="F49" s="889"/>
      <c r="G49" s="56"/>
      <c r="H49" s="57"/>
      <c r="I49" s="58">
        <v>10</v>
      </c>
      <c r="J49" s="59"/>
      <c r="K49" s="58">
        <f t="shared" si="0"/>
        <v>0</v>
      </c>
      <c r="L49" s="60"/>
      <c r="M49" s="62">
        <v>149</v>
      </c>
      <c r="N49" s="539">
        <f>ROUND(M49*'Exchange Rate'!$B$3,2)</f>
        <v>140.06</v>
      </c>
      <c r="O49" s="60"/>
      <c r="P49" s="517">
        <f t="shared" si="2"/>
        <v>0</v>
      </c>
      <c r="Q49" s="53"/>
      <c r="R49" s="158"/>
      <c r="S49" s="159"/>
      <c r="T49" s="160"/>
      <c r="U49" s="296"/>
      <c r="V49" s="161"/>
      <c r="W49" s="291"/>
      <c r="X49" s="162"/>
      <c r="Y49" s="165"/>
      <c r="Z49" s="306"/>
      <c r="AA49" s="385"/>
      <c r="AB49" s="163"/>
      <c r="AC49" s="164"/>
      <c r="AD49" s="166"/>
      <c r="AF49" s="472">
        <f t="shared" si="5"/>
        <v>0</v>
      </c>
      <c r="AG49" s="473">
        <f t="shared" si="5"/>
        <v>0</v>
      </c>
      <c r="AH49" s="474">
        <f t="shared" si="5"/>
        <v>0</v>
      </c>
      <c r="AI49" s="475">
        <f t="shared" si="5"/>
        <v>0</v>
      </c>
      <c r="AJ49" s="476">
        <f t="shared" si="5"/>
        <v>0</v>
      </c>
      <c r="AK49" s="477">
        <f t="shared" si="5"/>
        <v>0</v>
      </c>
      <c r="AL49" s="478">
        <f t="shared" si="4"/>
        <v>0</v>
      </c>
      <c r="AM49" s="479">
        <f t="shared" si="4"/>
        <v>0</v>
      </c>
      <c r="AN49" s="480">
        <f t="shared" si="4"/>
        <v>0</v>
      </c>
      <c r="AO49" s="481">
        <f t="shared" si="4"/>
        <v>0</v>
      </c>
      <c r="AP49" s="482">
        <f t="shared" si="4"/>
        <v>0</v>
      </c>
      <c r="AQ49" s="483">
        <f t="shared" si="4"/>
        <v>0</v>
      </c>
      <c r="AR49" s="484">
        <f t="shared" si="4"/>
        <v>0</v>
      </c>
    </row>
    <row r="50" spans="1:44" ht="15.75" customHeight="1">
      <c r="A50" s="54">
        <v>6215</v>
      </c>
      <c r="B50" s="55" t="s">
        <v>48</v>
      </c>
      <c r="C50" s="905" t="s">
        <v>38</v>
      </c>
      <c r="D50" s="888"/>
      <c r="E50" s="888"/>
      <c r="F50" s="889"/>
      <c r="G50" s="56"/>
      <c r="H50" s="57"/>
      <c r="I50" s="58">
        <v>10</v>
      </c>
      <c r="J50" s="59"/>
      <c r="K50" s="58">
        <f t="shared" si="0"/>
        <v>0</v>
      </c>
      <c r="L50" s="60"/>
      <c r="M50" s="61">
        <v>179</v>
      </c>
      <c r="N50" s="538">
        <f>ROUND(M50*'Exchange Rate'!$B$3,2)</f>
        <v>168.26</v>
      </c>
      <c r="O50" s="60"/>
      <c r="P50" s="517">
        <f t="shared" si="2"/>
        <v>0</v>
      </c>
      <c r="Q50" s="53"/>
      <c r="R50" s="158"/>
      <c r="S50" s="159"/>
      <c r="T50" s="160"/>
      <c r="U50" s="296"/>
      <c r="V50" s="161"/>
      <c r="W50" s="291"/>
      <c r="X50" s="162"/>
      <c r="Y50" s="165"/>
      <c r="Z50" s="306"/>
      <c r="AA50" s="385"/>
      <c r="AB50" s="163"/>
      <c r="AC50" s="164"/>
      <c r="AD50" s="166"/>
      <c r="AF50" s="472">
        <f t="shared" si="5"/>
        <v>0</v>
      </c>
      <c r="AG50" s="473">
        <f t="shared" si="5"/>
        <v>0</v>
      </c>
      <c r="AH50" s="474">
        <f t="shared" si="5"/>
        <v>0</v>
      </c>
      <c r="AI50" s="475">
        <f t="shared" si="5"/>
        <v>0</v>
      </c>
      <c r="AJ50" s="476">
        <f t="shared" si="5"/>
        <v>0</v>
      </c>
      <c r="AK50" s="477">
        <f t="shared" si="5"/>
        <v>0</v>
      </c>
      <c r="AL50" s="478">
        <f t="shared" si="4"/>
        <v>0</v>
      </c>
      <c r="AM50" s="479">
        <f t="shared" si="4"/>
        <v>0</v>
      </c>
      <c r="AN50" s="480">
        <f t="shared" si="4"/>
        <v>0</v>
      </c>
      <c r="AO50" s="481">
        <f t="shared" si="4"/>
        <v>0</v>
      </c>
      <c r="AP50" s="482">
        <f t="shared" si="4"/>
        <v>0</v>
      </c>
      <c r="AQ50" s="483">
        <f t="shared" si="4"/>
        <v>0</v>
      </c>
      <c r="AR50" s="484">
        <f t="shared" si="4"/>
        <v>0</v>
      </c>
    </row>
    <row r="51" spans="1:44" ht="15.75" customHeight="1">
      <c r="A51" s="54">
        <v>6222</v>
      </c>
      <c r="B51" s="55" t="s">
        <v>48</v>
      </c>
      <c r="C51" s="905" t="s">
        <v>39</v>
      </c>
      <c r="D51" s="888"/>
      <c r="E51" s="888"/>
      <c r="F51" s="889"/>
      <c r="G51" s="56"/>
      <c r="H51" s="57"/>
      <c r="I51" s="58">
        <v>10</v>
      </c>
      <c r="J51" s="59"/>
      <c r="K51" s="58">
        <f t="shared" si="0"/>
        <v>0</v>
      </c>
      <c r="L51" s="60"/>
      <c r="M51" s="61">
        <v>239</v>
      </c>
      <c r="N51" s="538">
        <f>ROUND(M51*'Exchange Rate'!$B$3,2)</f>
        <v>224.66</v>
      </c>
      <c r="O51" s="60"/>
      <c r="P51" s="517">
        <f t="shared" si="2"/>
        <v>0</v>
      </c>
      <c r="Q51" s="53"/>
      <c r="R51" s="158"/>
      <c r="S51" s="159"/>
      <c r="T51" s="160"/>
      <c r="U51" s="296"/>
      <c r="V51" s="161"/>
      <c r="W51" s="291"/>
      <c r="X51" s="162"/>
      <c r="Y51" s="165"/>
      <c r="Z51" s="306"/>
      <c r="AA51" s="385"/>
      <c r="AB51" s="163"/>
      <c r="AC51" s="164"/>
      <c r="AD51" s="166"/>
      <c r="AF51" s="472">
        <f t="shared" si="5"/>
        <v>0</v>
      </c>
      <c r="AG51" s="473">
        <f t="shared" si="5"/>
        <v>0</v>
      </c>
      <c r="AH51" s="474">
        <f t="shared" si="5"/>
        <v>0</v>
      </c>
      <c r="AI51" s="475">
        <f t="shared" si="5"/>
        <v>0</v>
      </c>
      <c r="AJ51" s="476">
        <f t="shared" si="5"/>
        <v>0</v>
      </c>
      <c r="AK51" s="477">
        <f t="shared" si="5"/>
        <v>0</v>
      </c>
      <c r="AL51" s="478">
        <f t="shared" si="4"/>
        <v>0</v>
      </c>
      <c r="AM51" s="479">
        <f t="shared" si="4"/>
        <v>0</v>
      </c>
      <c r="AN51" s="480">
        <f t="shared" si="4"/>
        <v>0</v>
      </c>
      <c r="AO51" s="481">
        <f t="shared" si="4"/>
        <v>0</v>
      </c>
      <c r="AP51" s="482">
        <f t="shared" si="4"/>
        <v>0</v>
      </c>
      <c r="AQ51" s="483">
        <f t="shared" si="4"/>
        <v>0</v>
      </c>
      <c r="AR51" s="484">
        <f t="shared" si="4"/>
        <v>0</v>
      </c>
    </row>
    <row r="52" spans="1:44" ht="15.75" customHeight="1">
      <c r="A52" s="54">
        <v>6900</v>
      </c>
      <c r="B52" s="55" t="s">
        <v>48</v>
      </c>
      <c r="C52" s="905" t="s">
        <v>40</v>
      </c>
      <c r="D52" s="906"/>
      <c r="E52" s="906"/>
      <c r="F52" s="907"/>
      <c r="G52" s="56"/>
      <c r="H52" s="57"/>
      <c r="I52" s="58">
        <v>5</v>
      </c>
      <c r="J52" s="59"/>
      <c r="K52" s="58">
        <f t="shared" ref="K52:K83" si="6">SUM(R52:AD52)</f>
        <v>0</v>
      </c>
      <c r="L52" s="60"/>
      <c r="M52" s="61">
        <v>89</v>
      </c>
      <c r="N52" s="538">
        <f>ROUND(M52*'Exchange Rate'!$B$3,2)</f>
        <v>83.66</v>
      </c>
      <c r="O52" s="60"/>
      <c r="P52" s="517">
        <f t="shared" si="2"/>
        <v>0</v>
      </c>
      <c r="Q52" s="53"/>
      <c r="R52" s="158"/>
      <c r="S52" s="159"/>
      <c r="T52" s="160"/>
      <c r="U52" s="296"/>
      <c r="V52" s="161"/>
      <c r="W52" s="291"/>
      <c r="X52" s="162"/>
      <c r="Y52" s="165"/>
      <c r="Z52" s="306"/>
      <c r="AA52" s="385"/>
      <c r="AB52" s="163"/>
      <c r="AC52" s="164"/>
      <c r="AD52" s="166"/>
      <c r="AF52" s="472">
        <f t="shared" si="5"/>
        <v>0</v>
      </c>
      <c r="AG52" s="473">
        <f t="shared" si="5"/>
        <v>0</v>
      </c>
      <c r="AH52" s="474">
        <f t="shared" si="5"/>
        <v>0</v>
      </c>
      <c r="AI52" s="475">
        <f t="shared" si="5"/>
        <v>0</v>
      </c>
      <c r="AJ52" s="476">
        <f t="shared" si="5"/>
        <v>0</v>
      </c>
      <c r="AK52" s="477">
        <f t="shared" si="5"/>
        <v>0</v>
      </c>
      <c r="AL52" s="478">
        <f t="shared" si="4"/>
        <v>0</v>
      </c>
      <c r="AM52" s="479">
        <f t="shared" si="4"/>
        <v>0</v>
      </c>
      <c r="AN52" s="480">
        <f t="shared" si="4"/>
        <v>0</v>
      </c>
      <c r="AO52" s="481">
        <f t="shared" si="4"/>
        <v>0</v>
      </c>
      <c r="AP52" s="482">
        <f t="shared" si="4"/>
        <v>0</v>
      </c>
      <c r="AQ52" s="483">
        <f t="shared" si="4"/>
        <v>0</v>
      </c>
      <c r="AR52" s="484">
        <f t="shared" si="4"/>
        <v>0</v>
      </c>
    </row>
    <row r="53" spans="1:44" ht="15.75" customHeight="1">
      <c r="A53" s="54">
        <v>6904</v>
      </c>
      <c r="B53" s="55" t="s">
        <v>48</v>
      </c>
      <c r="C53" s="905" t="s">
        <v>41</v>
      </c>
      <c r="D53" s="906"/>
      <c r="E53" s="906"/>
      <c r="F53" s="907"/>
      <c r="G53" s="56"/>
      <c r="H53" s="57"/>
      <c r="I53" s="58">
        <v>5</v>
      </c>
      <c r="J53" s="59"/>
      <c r="K53" s="58">
        <f t="shared" si="6"/>
        <v>0</v>
      </c>
      <c r="L53" s="60"/>
      <c r="M53" s="61">
        <v>59</v>
      </c>
      <c r="N53" s="538">
        <f>ROUND(M53*'Exchange Rate'!$B$3,2)</f>
        <v>55.46</v>
      </c>
      <c r="O53" s="60"/>
      <c r="P53" s="517">
        <f t="shared" si="2"/>
        <v>0</v>
      </c>
      <c r="Q53" s="53"/>
      <c r="R53" s="158"/>
      <c r="S53" s="159"/>
      <c r="T53" s="160"/>
      <c r="U53" s="296"/>
      <c r="V53" s="161"/>
      <c r="W53" s="291"/>
      <c r="X53" s="162"/>
      <c r="Y53" s="165"/>
      <c r="Z53" s="306"/>
      <c r="AA53" s="385"/>
      <c r="AB53" s="163"/>
      <c r="AC53" s="164"/>
      <c r="AD53" s="166"/>
      <c r="AF53" s="472">
        <f t="shared" si="5"/>
        <v>0</v>
      </c>
      <c r="AG53" s="473">
        <f t="shared" si="5"/>
        <v>0</v>
      </c>
      <c r="AH53" s="474">
        <f t="shared" si="5"/>
        <v>0</v>
      </c>
      <c r="AI53" s="475">
        <f t="shared" si="5"/>
        <v>0</v>
      </c>
      <c r="AJ53" s="476">
        <f t="shared" si="5"/>
        <v>0</v>
      </c>
      <c r="AK53" s="477">
        <f t="shared" si="5"/>
        <v>0</v>
      </c>
      <c r="AL53" s="478">
        <f t="shared" si="4"/>
        <v>0</v>
      </c>
      <c r="AM53" s="479">
        <f t="shared" si="4"/>
        <v>0</v>
      </c>
      <c r="AN53" s="480">
        <f t="shared" si="4"/>
        <v>0</v>
      </c>
      <c r="AO53" s="481">
        <f t="shared" si="4"/>
        <v>0</v>
      </c>
      <c r="AP53" s="482">
        <f t="shared" si="4"/>
        <v>0</v>
      </c>
      <c r="AQ53" s="483">
        <f t="shared" si="4"/>
        <v>0</v>
      </c>
      <c r="AR53" s="484">
        <f t="shared" si="4"/>
        <v>0</v>
      </c>
    </row>
    <row r="54" spans="1:44" ht="15.75" customHeight="1">
      <c r="A54" s="54">
        <v>6901</v>
      </c>
      <c r="B54" s="55" t="s">
        <v>48</v>
      </c>
      <c r="C54" s="905" t="s">
        <v>42</v>
      </c>
      <c r="D54" s="906"/>
      <c r="E54" s="906"/>
      <c r="F54" s="907"/>
      <c r="G54" s="56"/>
      <c r="H54" s="57"/>
      <c r="I54" s="58">
        <v>5</v>
      </c>
      <c r="J54" s="59"/>
      <c r="K54" s="58">
        <f t="shared" si="6"/>
        <v>0</v>
      </c>
      <c r="L54" s="60"/>
      <c r="M54" s="61">
        <v>54</v>
      </c>
      <c r="N54" s="538">
        <f>ROUND(M54*'Exchange Rate'!$B$3,2)</f>
        <v>50.76</v>
      </c>
      <c r="O54" s="60"/>
      <c r="P54" s="517">
        <f t="shared" si="2"/>
        <v>0</v>
      </c>
      <c r="Q54" s="53"/>
      <c r="R54" s="158"/>
      <c r="S54" s="159"/>
      <c r="T54" s="160"/>
      <c r="U54" s="296"/>
      <c r="V54" s="161"/>
      <c r="W54" s="291"/>
      <c r="X54" s="162"/>
      <c r="Y54" s="165"/>
      <c r="Z54" s="306"/>
      <c r="AA54" s="385"/>
      <c r="AB54" s="163"/>
      <c r="AC54" s="164"/>
      <c r="AD54" s="166"/>
      <c r="AF54" s="472">
        <f t="shared" si="5"/>
        <v>0</v>
      </c>
      <c r="AG54" s="473">
        <f t="shared" si="5"/>
        <v>0</v>
      </c>
      <c r="AH54" s="474">
        <f t="shared" si="5"/>
        <v>0</v>
      </c>
      <c r="AI54" s="475">
        <f t="shared" si="5"/>
        <v>0</v>
      </c>
      <c r="AJ54" s="476">
        <f t="shared" si="5"/>
        <v>0</v>
      </c>
      <c r="AK54" s="477">
        <f t="shared" si="5"/>
        <v>0</v>
      </c>
      <c r="AL54" s="478">
        <f t="shared" si="4"/>
        <v>0</v>
      </c>
      <c r="AM54" s="479">
        <f t="shared" si="4"/>
        <v>0</v>
      </c>
      <c r="AN54" s="480">
        <f t="shared" si="4"/>
        <v>0</v>
      </c>
      <c r="AO54" s="481">
        <f t="shared" si="4"/>
        <v>0</v>
      </c>
      <c r="AP54" s="482">
        <f t="shared" si="4"/>
        <v>0</v>
      </c>
      <c r="AQ54" s="483">
        <f t="shared" si="4"/>
        <v>0</v>
      </c>
      <c r="AR54" s="484">
        <f t="shared" si="4"/>
        <v>0</v>
      </c>
    </row>
    <row r="55" spans="1:44" ht="15.75" customHeight="1">
      <c r="A55" s="54">
        <v>6898</v>
      </c>
      <c r="B55" s="55" t="s">
        <v>48</v>
      </c>
      <c r="C55" s="905" t="s">
        <v>43</v>
      </c>
      <c r="D55" s="906"/>
      <c r="E55" s="906"/>
      <c r="F55" s="907"/>
      <c r="G55" s="56"/>
      <c r="H55" s="57"/>
      <c r="I55" s="58">
        <v>5</v>
      </c>
      <c r="J55" s="59"/>
      <c r="K55" s="58">
        <f t="shared" si="6"/>
        <v>0</v>
      </c>
      <c r="L55" s="60"/>
      <c r="M55" s="61">
        <v>59</v>
      </c>
      <c r="N55" s="538">
        <f>ROUND(M55*'Exchange Rate'!$B$3,2)</f>
        <v>55.46</v>
      </c>
      <c r="O55" s="60"/>
      <c r="P55" s="517">
        <f t="shared" si="2"/>
        <v>0</v>
      </c>
      <c r="Q55" s="53"/>
      <c r="R55" s="158"/>
      <c r="S55" s="159"/>
      <c r="T55" s="160"/>
      <c r="U55" s="296"/>
      <c r="V55" s="161"/>
      <c r="W55" s="291"/>
      <c r="X55" s="162"/>
      <c r="Y55" s="165"/>
      <c r="Z55" s="306"/>
      <c r="AA55" s="385"/>
      <c r="AB55" s="163"/>
      <c r="AC55" s="164"/>
      <c r="AD55" s="166"/>
      <c r="AF55" s="472">
        <f t="shared" si="5"/>
        <v>0</v>
      </c>
      <c r="AG55" s="473">
        <f t="shared" si="5"/>
        <v>0</v>
      </c>
      <c r="AH55" s="474">
        <f t="shared" si="5"/>
        <v>0</v>
      </c>
      <c r="AI55" s="475">
        <f t="shared" si="5"/>
        <v>0</v>
      </c>
      <c r="AJ55" s="476">
        <f t="shared" si="5"/>
        <v>0</v>
      </c>
      <c r="AK55" s="477">
        <f t="shared" si="5"/>
        <v>0</v>
      </c>
      <c r="AL55" s="478">
        <f t="shared" si="4"/>
        <v>0</v>
      </c>
      <c r="AM55" s="479">
        <f t="shared" si="4"/>
        <v>0</v>
      </c>
      <c r="AN55" s="480">
        <f t="shared" si="4"/>
        <v>0</v>
      </c>
      <c r="AO55" s="481">
        <f t="shared" si="4"/>
        <v>0</v>
      </c>
      <c r="AP55" s="482">
        <f t="shared" si="4"/>
        <v>0</v>
      </c>
      <c r="AQ55" s="483">
        <f t="shared" si="4"/>
        <v>0</v>
      </c>
      <c r="AR55" s="484">
        <f t="shared" si="4"/>
        <v>0</v>
      </c>
    </row>
    <row r="56" spans="1:44" ht="15.75" customHeight="1">
      <c r="A56" s="54">
        <v>6896</v>
      </c>
      <c r="B56" s="55" t="s">
        <v>48</v>
      </c>
      <c r="C56" s="905" t="s">
        <v>44</v>
      </c>
      <c r="D56" s="906"/>
      <c r="E56" s="906"/>
      <c r="F56" s="907"/>
      <c r="G56" s="56"/>
      <c r="H56" s="57"/>
      <c r="I56" s="58">
        <v>5</v>
      </c>
      <c r="J56" s="59"/>
      <c r="K56" s="58">
        <f t="shared" si="6"/>
        <v>0</v>
      </c>
      <c r="L56" s="60"/>
      <c r="M56" s="61">
        <v>54</v>
      </c>
      <c r="N56" s="538">
        <f>ROUND(M56*'Exchange Rate'!$B$3,2)</f>
        <v>50.76</v>
      </c>
      <c r="O56" s="60"/>
      <c r="P56" s="517">
        <f t="shared" si="2"/>
        <v>0</v>
      </c>
      <c r="Q56" s="53"/>
      <c r="R56" s="158"/>
      <c r="S56" s="159"/>
      <c r="T56" s="160"/>
      <c r="U56" s="296"/>
      <c r="V56" s="161"/>
      <c r="W56" s="291"/>
      <c r="X56" s="162"/>
      <c r="Y56" s="165"/>
      <c r="Z56" s="306"/>
      <c r="AA56" s="385"/>
      <c r="AB56" s="163"/>
      <c r="AC56" s="164"/>
      <c r="AD56" s="166"/>
      <c r="AF56" s="472">
        <f t="shared" si="5"/>
        <v>0</v>
      </c>
      <c r="AG56" s="473">
        <f t="shared" si="5"/>
        <v>0</v>
      </c>
      <c r="AH56" s="474">
        <f t="shared" si="5"/>
        <v>0</v>
      </c>
      <c r="AI56" s="475">
        <f t="shared" si="5"/>
        <v>0</v>
      </c>
      <c r="AJ56" s="476">
        <f t="shared" si="5"/>
        <v>0</v>
      </c>
      <c r="AK56" s="477">
        <f t="shared" si="5"/>
        <v>0</v>
      </c>
      <c r="AL56" s="478">
        <f t="shared" si="4"/>
        <v>0</v>
      </c>
      <c r="AM56" s="479">
        <f t="shared" si="4"/>
        <v>0</v>
      </c>
      <c r="AN56" s="480">
        <f t="shared" si="4"/>
        <v>0</v>
      </c>
      <c r="AO56" s="481">
        <f t="shared" si="4"/>
        <v>0</v>
      </c>
      <c r="AP56" s="482">
        <f t="shared" si="4"/>
        <v>0</v>
      </c>
      <c r="AQ56" s="483">
        <f t="shared" si="4"/>
        <v>0</v>
      </c>
      <c r="AR56" s="484">
        <f t="shared" si="4"/>
        <v>0</v>
      </c>
    </row>
    <row r="57" spans="1:44" ht="15.75" customHeight="1">
      <c r="A57" s="54">
        <v>6894</v>
      </c>
      <c r="B57" s="55" t="s">
        <v>48</v>
      </c>
      <c r="C57" s="905" t="s">
        <v>45</v>
      </c>
      <c r="D57" s="906"/>
      <c r="E57" s="906"/>
      <c r="F57" s="907"/>
      <c r="G57" s="56"/>
      <c r="H57" s="57"/>
      <c r="I57" s="58">
        <v>10</v>
      </c>
      <c r="J57" s="59"/>
      <c r="K57" s="58">
        <f t="shared" si="6"/>
        <v>0</v>
      </c>
      <c r="L57" s="60"/>
      <c r="M57" s="61">
        <v>75</v>
      </c>
      <c r="N57" s="538">
        <f>ROUND(M57*'Exchange Rate'!$B$3,2)</f>
        <v>70.5</v>
      </c>
      <c r="O57" s="60"/>
      <c r="P57" s="517">
        <f t="shared" si="2"/>
        <v>0</v>
      </c>
      <c r="Q57" s="53"/>
      <c r="R57" s="158"/>
      <c r="S57" s="159"/>
      <c r="T57" s="160"/>
      <c r="U57" s="296"/>
      <c r="V57" s="161"/>
      <c r="W57" s="291"/>
      <c r="X57" s="162"/>
      <c r="Y57" s="165"/>
      <c r="Z57" s="306"/>
      <c r="AA57" s="385"/>
      <c r="AB57" s="163"/>
      <c r="AC57" s="164"/>
      <c r="AD57" s="166"/>
      <c r="AF57" s="472">
        <f t="shared" si="5"/>
        <v>0</v>
      </c>
      <c r="AG57" s="473">
        <f t="shared" si="5"/>
        <v>0</v>
      </c>
      <c r="AH57" s="474">
        <f t="shared" si="5"/>
        <v>0</v>
      </c>
      <c r="AI57" s="475">
        <f t="shared" si="5"/>
        <v>0</v>
      </c>
      <c r="AJ57" s="476">
        <f t="shared" si="5"/>
        <v>0</v>
      </c>
      <c r="AK57" s="477">
        <f t="shared" si="5"/>
        <v>0</v>
      </c>
      <c r="AL57" s="478">
        <f t="shared" si="4"/>
        <v>0</v>
      </c>
      <c r="AM57" s="479">
        <f t="shared" si="4"/>
        <v>0</v>
      </c>
      <c r="AN57" s="480">
        <f t="shared" si="4"/>
        <v>0</v>
      </c>
      <c r="AO57" s="481">
        <f t="shared" si="4"/>
        <v>0</v>
      </c>
      <c r="AP57" s="482">
        <f t="shared" si="4"/>
        <v>0</v>
      </c>
      <c r="AQ57" s="483">
        <f t="shared" si="4"/>
        <v>0</v>
      </c>
      <c r="AR57" s="484">
        <f t="shared" si="4"/>
        <v>0</v>
      </c>
    </row>
    <row r="58" spans="1:44" ht="15.75" customHeight="1">
      <c r="A58" s="54">
        <v>6905</v>
      </c>
      <c r="B58" s="55" t="s">
        <v>48</v>
      </c>
      <c r="C58" s="905" t="s">
        <v>119</v>
      </c>
      <c r="D58" s="906"/>
      <c r="E58" s="906"/>
      <c r="F58" s="907"/>
      <c r="G58" s="56"/>
      <c r="H58" s="57"/>
      <c r="I58" s="58">
        <v>5</v>
      </c>
      <c r="J58" s="59"/>
      <c r="K58" s="58">
        <f t="shared" si="6"/>
        <v>0</v>
      </c>
      <c r="L58" s="60"/>
      <c r="M58" s="61">
        <v>69</v>
      </c>
      <c r="N58" s="538">
        <f>ROUND(M58*'Exchange Rate'!$B$3,2)</f>
        <v>64.86</v>
      </c>
      <c r="O58" s="60"/>
      <c r="P58" s="517">
        <f t="shared" si="2"/>
        <v>0</v>
      </c>
      <c r="Q58" s="53"/>
      <c r="R58" s="158"/>
      <c r="S58" s="159"/>
      <c r="T58" s="160"/>
      <c r="U58" s="296"/>
      <c r="V58" s="161"/>
      <c r="W58" s="291"/>
      <c r="X58" s="162"/>
      <c r="Y58" s="165"/>
      <c r="Z58" s="306"/>
      <c r="AA58" s="385"/>
      <c r="AB58" s="163"/>
      <c r="AC58" s="164"/>
      <c r="AD58" s="166"/>
      <c r="AF58" s="472">
        <f t="shared" si="5"/>
        <v>0</v>
      </c>
      <c r="AG58" s="473">
        <f t="shared" si="5"/>
        <v>0</v>
      </c>
      <c r="AH58" s="474">
        <f t="shared" si="5"/>
        <v>0</v>
      </c>
      <c r="AI58" s="475">
        <f t="shared" si="5"/>
        <v>0</v>
      </c>
      <c r="AJ58" s="476">
        <f t="shared" si="5"/>
        <v>0</v>
      </c>
      <c r="AK58" s="477">
        <f t="shared" si="5"/>
        <v>0</v>
      </c>
      <c r="AL58" s="478">
        <f t="shared" si="4"/>
        <v>0</v>
      </c>
      <c r="AM58" s="479">
        <f t="shared" si="4"/>
        <v>0</v>
      </c>
      <c r="AN58" s="480">
        <f t="shared" si="4"/>
        <v>0</v>
      </c>
      <c r="AO58" s="481">
        <f t="shared" si="4"/>
        <v>0</v>
      </c>
      <c r="AP58" s="482">
        <f t="shared" si="4"/>
        <v>0</v>
      </c>
      <c r="AQ58" s="483">
        <f t="shared" si="4"/>
        <v>0</v>
      </c>
      <c r="AR58" s="484">
        <f t="shared" si="4"/>
        <v>0</v>
      </c>
    </row>
    <row r="59" spans="1:44" ht="15.75" customHeight="1">
      <c r="A59" s="54">
        <v>6893</v>
      </c>
      <c r="B59" s="55" t="s">
        <v>48</v>
      </c>
      <c r="C59" s="905" t="s">
        <v>120</v>
      </c>
      <c r="D59" s="906"/>
      <c r="E59" s="906"/>
      <c r="F59" s="907"/>
      <c r="G59" s="56"/>
      <c r="H59" s="57"/>
      <c r="I59" s="58">
        <v>5</v>
      </c>
      <c r="J59" s="59"/>
      <c r="K59" s="58">
        <f t="shared" si="6"/>
        <v>0</v>
      </c>
      <c r="L59" s="60"/>
      <c r="M59" s="61">
        <v>59</v>
      </c>
      <c r="N59" s="538">
        <f>ROUND(M59*'Exchange Rate'!$B$3,2)</f>
        <v>55.46</v>
      </c>
      <c r="O59" s="60"/>
      <c r="P59" s="517">
        <f t="shared" si="2"/>
        <v>0</v>
      </c>
      <c r="Q59" s="53"/>
      <c r="R59" s="158"/>
      <c r="S59" s="159"/>
      <c r="T59" s="160"/>
      <c r="U59" s="296"/>
      <c r="V59" s="161"/>
      <c r="W59" s="291"/>
      <c r="X59" s="162"/>
      <c r="Y59" s="165"/>
      <c r="Z59" s="306"/>
      <c r="AA59" s="385"/>
      <c r="AB59" s="163"/>
      <c r="AC59" s="164"/>
      <c r="AD59" s="166"/>
      <c r="AF59" s="472">
        <f t="shared" si="5"/>
        <v>0</v>
      </c>
      <c r="AG59" s="473">
        <f t="shared" si="5"/>
        <v>0</v>
      </c>
      <c r="AH59" s="474">
        <f t="shared" si="5"/>
        <v>0</v>
      </c>
      <c r="AI59" s="475">
        <f t="shared" si="5"/>
        <v>0</v>
      </c>
      <c r="AJ59" s="476">
        <f t="shared" si="5"/>
        <v>0</v>
      </c>
      <c r="AK59" s="477">
        <f t="shared" si="5"/>
        <v>0</v>
      </c>
      <c r="AL59" s="478">
        <f t="shared" si="4"/>
        <v>0</v>
      </c>
      <c r="AM59" s="479">
        <f t="shared" si="4"/>
        <v>0</v>
      </c>
      <c r="AN59" s="480">
        <f t="shared" si="4"/>
        <v>0</v>
      </c>
      <c r="AO59" s="481">
        <f t="shared" si="4"/>
        <v>0</v>
      </c>
      <c r="AP59" s="482">
        <f t="shared" si="4"/>
        <v>0</v>
      </c>
      <c r="AQ59" s="483">
        <f t="shared" si="4"/>
        <v>0</v>
      </c>
      <c r="AR59" s="484">
        <f t="shared" si="4"/>
        <v>0</v>
      </c>
    </row>
    <row r="60" spans="1:44" ht="15.75" customHeight="1">
      <c r="A60" s="54">
        <v>6899</v>
      </c>
      <c r="B60" s="55" t="s">
        <v>48</v>
      </c>
      <c r="C60" s="905" t="s">
        <v>121</v>
      </c>
      <c r="D60" s="906"/>
      <c r="E60" s="906"/>
      <c r="F60" s="907"/>
      <c r="G60" s="56"/>
      <c r="H60" s="57"/>
      <c r="I60" s="58">
        <v>5</v>
      </c>
      <c r="J60" s="59"/>
      <c r="K60" s="58">
        <f t="shared" si="6"/>
        <v>0</v>
      </c>
      <c r="L60" s="60"/>
      <c r="M60" s="61">
        <v>43</v>
      </c>
      <c r="N60" s="538">
        <f>ROUND(M60*'Exchange Rate'!$B$3,2)</f>
        <v>40.42</v>
      </c>
      <c r="O60" s="60"/>
      <c r="P60" s="517">
        <f t="shared" si="2"/>
        <v>0</v>
      </c>
      <c r="Q60" s="53"/>
      <c r="R60" s="158"/>
      <c r="S60" s="159"/>
      <c r="T60" s="160"/>
      <c r="U60" s="296"/>
      <c r="V60" s="161"/>
      <c r="W60" s="291"/>
      <c r="X60" s="162"/>
      <c r="Y60" s="165"/>
      <c r="Z60" s="306"/>
      <c r="AA60" s="385"/>
      <c r="AB60" s="163"/>
      <c r="AC60" s="164"/>
      <c r="AD60" s="166"/>
      <c r="AF60" s="472">
        <f t="shared" si="5"/>
        <v>0</v>
      </c>
      <c r="AG60" s="473">
        <f t="shared" si="5"/>
        <v>0</v>
      </c>
      <c r="AH60" s="474">
        <f t="shared" si="5"/>
        <v>0</v>
      </c>
      <c r="AI60" s="475">
        <f t="shared" si="5"/>
        <v>0</v>
      </c>
      <c r="AJ60" s="476">
        <f t="shared" si="5"/>
        <v>0</v>
      </c>
      <c r="AK60" s="477">
        <f t="shared" si="5"/>
        <v>0</v>
      </c>
      <c r="AL60" s="478">
        <f t="shared" si="4"/>
        <v>0</v>
      </c>
      <c r="AM60" s="479">
        <f t="shared" si="4"/>
        <v>0</v>
      </c>
      <c r="AN60" s="480">
        <f t="shared" si="4"/>
        <v>0</v>
      </c>
      <c r="AO60" s="481">
        <f t="shared" si="4"/>
        <v>0</v>
      </c>
      <c r="AP60" s="482">
        <f t="shared" si="4"/>
        <v>0</v>
      </c>
      <c r="AQ60" s="483">
        <f t="shared" si="4"/>
        <v>0</v>
      </c>
      <c r="AR60" s="484">
        <f t="shared" si="4"/>
        <v>0</v>
      </c>
    </row>
    <row r="61" spans="1:44" ht="15.75" customHeight="1">
      <c r="A61" s="54">
        <v>6897</v>
      </c>
      <c r="B61" s="55" t="s">
        <v>48</v>
      </c>
      <c r="C61" s="905" t="s">
        <v>122</v>
      </c>
      <c r="D61" s="906"/>
      <c r="E61" s="906"/>
      <c r="F61" s="907"/>
      <c r="G61" s="56"/>
      <c r="H61" s="57"/>
      <c r="I61" s="58">
        <v>5</v>
      </c>
      <c r="J61" s="59"/>
      <c r="K61" s="58">
        <f t="shared" si="6"/>
        <v>0</v>
      </c>
      <c r="L61" s="60"/>
      <c r="M61" s="61">
        <v>49</v>
      </c>
      <c r="N61" s="538">
        <f>ROUND(M61*'Exchange Rate'!$B$3,2)</f>
        <v>46.06</v>
      </c>
      <c r="O61" s="60"/>
      <c r="P61" s="517">
        <f t="shared" si="2"/>
        <v>0</v>
      </c>
      <c r="Q61" s="53"/>
      <c r="R61" s="158"/>
      <c r="S61" s="159"/>
      <c r="T61" s="160"/>
      <c r="U61" s="296"/>
      <c r="V61" s="161"/>
      <c r="W61" s="291"/>
      <c r="X61" s="162"/>
      <c r="Y61" s="165"/>
      <c r="Z61" s="306"/>
      <c r="AA61" s="385"/>
      <c r="AB61" s="163"/>
      <c r="AC61" s="164"/>
      <c r="AD61" s="166"/>
      <c r="AF61" s="472">
        <f t="shared" si="5"/>
        <v>0</v>
      </c>
      <c r="AG61" s="473">
        <f t="shared" si="5"/>
        <v>0</v>
      </c>
      <c r="AH61" s="474">
        <f t="shared" si="5"/>
        <v>0</v>
      </c>
      <c r="AI61" s="475">
        <f t="shared" si="5"/>
        <v>0</v>
      </c>
      <c r="AJ61" s="476">
        <f t="shared" si="5"/>
        <v>0</v>
      </c>
      <c r="AK61" s="477">
        <f t="shared" si="5"/>
        <v>0</v>
      </c>
      <c r="AL61" s="478">
        <f t="shared" si="4"/>
        <v>0</v>
      </c>
      <c r="AM61" s="479">
        <f t="shared" si="4"/>
        <v>0</v>
      </c>
      <c r="AN61" s="480">
        <f t="shared" si="4"/>
        <v>0</v>
      </c>
      <c r="AO61" s="481">
        <f t="shared" si="4"/>
        <v>0</v>
      </c>
      <c r="AP61" s="482">
        <f t="shared" si="4"/>
        <v>0</v>
      </c>
      <c r="AQ61" s="483">
        <f t="shared" si="4"/>
        <v>0</v>
      </c>
      <c r="AR61" s="484">
        <f t="shared" si="4"/>
        <v>0</v>
      </c>
    </row>
    <row r="62" spans="1:44" ht="15.75" customHeight="1">
      <c r="A62" s="54">
        <v>6895</v>
      </c>
      <c r="B62" s="55" t="s">
        <v>48</v>
      </c>
      <c r="C62" s="905" t="s">
        <v>123</v>
      </c>
      <c r="D62" s="906"/>
      <c r="E62" s="906"/>
      <c r="F62" s="907"/>
      <c r="G62" s="56"/>
      <c r="H62" s="57"/>
      <c r="I62" s="58">
        <v>5</v>
      </c>
      <c r="J62" s="59"/>
      <c r="K62" s="58">
        <f t="shared" si="6"/>
        <v>0</v>
      </c>
      <c r="L62" s="60"/>
      <c r="M62" s="61">
        <v>43</v>
      </c>
      <c r="N62" s="538">
        <f>ROUND(M62*'Exchange Rate'!$B$3,2)</f>
        <v>40.42</v>
      </c>
      <c r="O62" s="60"/>
      <c r="P62" s="517">
        <f t="shared" si="2"/>
        <v>0</v>
      </c>
      <c r="Q62" s="53"/>
      <c r="R62" s="158"/>
      <c r="S62" s="159"/>
      <c r="T62" s="160"/>
      <c r="U62" s="296"/>
      <c r="V62" s="161"/>
      <c r="W62" s="291"/>
      <c r="X62" s="162"/>
      <c r="Y62" s="165"/>
      <c r="Z62" s="306"/>
      <c r="AA62" s="385"/>
      <c r="AB62" s="163"/>
      <c r="AC62" s="164"/>
      <c r="AD62" s="166"/>
      <c r="AF62" s="472">
        <f t="shared" si="5"/>
        <v>0</v>
      </c>
      <c r="AG62" s="473">
        <f t="shared" si="5"/>
        <v>0</v>
      </c>
      <c r="AH62" s="474">
        <f t="shared" si="5"/>
        <v>0</v>
      </c>
      <c r="AI62" s="475">
        <f t="shared" si="5"/>
        <v>0</v>
      </c>
      <c r="AJ62" s="476">
        <f t="shared" si="5"/>
        <v>0</v>
      </c>
      <c r="AK62" s="477">
        <f t="shared" si="5"/>
        <v>0</v>
      </c>
      <c r="AL62" s="478">
        <f t="shared" si="4"/>
        <v>0</v>
      </c>
      <c r="AM62" s="479">
        <f t="shared" si="4"/>
        <v>0</v>
      </c>
      <c r="AN62" s="480">
        <f t="shared" si="4"/>
        <v>0</v>
      </c>
      <c r="AO62" s="481">
        <f t="shared" si="4"/>
        <v>0</v>
      </c>
      <c r="AP62" s="482">
        <f t="shared" si="4"/>
        <v>0</v>
      </c>
      <c r="AQ62" s="483">
        <f t="shared" si="4"/>
        <v>0</v>
      </c>
      <c r="AR62" s="484">
        <f t="shared" si="4"/>
        <v>0</v>
      </c>
    </row>
    <row r="63" spans="1:44" ht="15.75" customHeight="1">
      <c r="A63" s="54">
        <v>6903</v>
      </c>
      <c r="B63" s="55" t="s">
        <v>48</v>
      </c>
      <c r="C63" s="905" t="s">
        <v>124</v>
      </c>
      <c r="D63" s="906"/>
      <c r="E63" s="906"/>
      <c r="F63" s="907"/>
      <c r="G63" s="56"/>
      <c r="H63" s="57"/>
      <c r="I63" s="58">
        <v>5</v>
      </c>
      <c r="J63" s="59"/>
      <c r="K63" s="58">
        <f t="shared" si="6"/>
        <v>0</v>
      </c>
      <c r="L63" s="60"/>
      <c r="M63" s="61">
        <v>125</v>
      </c>
      <c r="N63" s="538">
        <f>ROUND(M63*'Exchange Rate'!$B$3,2)</f>
        <v>117.5</v>
      </c>
      <c r="O63" s="60"/>
      <c r="P63" s="517">
        <f t="shared" si="2"/>
        <v>0</v>
      </c>
      <c r="Q63" s="53"/>
      <c r="R63" s="158"/>
      <c r="S63" s="159"/>
      <c r="T63" s="160"/>
      <c r="U63" s="296"/>
      <c r="V63" s="161"/>
      <c r="W63" s="291"/>
      <c r="X63" s="162"/>
      <c r="Y63" s="165"/>
      <c r="Z63" s="306"/>
      <c r="AA63" s="385"/>
      <c r="AB63" s="163"/>
      <c r="AC63" s="164"/>
      <c r="AD63" s="166"/>
      <c r="AF63" s="472">
        <f t="shared" si="5"/>
        <v>0</v>
      </c>
      <c r="AG63" s="473">
        <f t="shared" si="5"/>
        <v>0</v>
      </c>
      <c r="AH63" s="474">
        <f t="shared" si="5"/>
        <v>0</v>
      </c>
      <c r="AI63" s="475">
        <f t="shared" si="5"/>
        <v>0</v>
      </c>
      <c r="AJ63" s="476">
        <f t="shared" si="5"/>
        <v>0</v>
      </c>
      <c r="AK63" s="477">
        <f t="shared" si="5"/>
        <v>0</v>
      </c>
      <c r="AL63" s="478">
        <f t="shared" si="4"/>
        <v>0</v>
      </c>
      <c r="AM63" s="479">
        <f t="shared" si="4"/>
        <v>0</v>
      </c>
      <c r="AN63" s="480">
        <f t="shared" si="4"/>
        <v>0</v>
      </c>
      <c r="AO63" s="481">
        <f t="shared" si="4"/>
        <v>0</v>
      </c>
      <c r="AP63" s="482">
        <f t="shared" si="4"/>
        <v>0</v>
      </c>
      <c r="AQ63" s="483">
        <f t="shared" si="4"/>
        <v>0</v>
      </c>
      <c r="AR63" s="484">
        <f t="shared" si="4"/>
        <v>0</v>
      </c>
    </row>
    <row r="64" spans="1:44" ht="15.75" customHeight="1">
      <c r="A64" s="54">
        <v>6902</v>
      </c>
      <c r="B64" s="55" t="s">
        <v>48</v>
      </c>
      <c r="C64" s="905" t="s">
        <v>125</v>
      </c>
      <c r="D64" s="906"/>
      <c r="E64" s="906"/>
      <c r="F64" s="907"/>
      <c r="G64" s="56"/>
      <c r="H64" s="57"/>
      <c r="I64" s="58">
        <v>5</v>
      </c>
      <c r="J64" s="59"/>
      <c r="K64" s="58">
        <f t="shared" si="6"/>
        <v>0</v>
      </c>
      <c r="L64" s="60"/>
      <c r="M64" s="61">
        <v>119</v>
      </c>
      <c r="N64" s="538">
        <f>ROUND(M64*'Exchange Rate'!$B$3,2)</f>
        <v>111.86</v>
      </c>
      <c r="O64" s="60"/>
      <c r="P64" s="517">
        <f t="shared" si="2"/>
        <v>0</v>
      </c>
      <c r="Q64" s="53"/>
      <c r="R64" s="158"/>
      <c r="S64" s="159"/>
      <c r="T64" s="160"/>
      <c r="U64" s="296"/>
      <c r="V64" s="161"/>
      <c r="W64" s="291"/>
      <c r="X64" s="162"/>
      <c r="Y64" s="165"/>
      <c r="Z64" s="306"/>
      <c r="AA64" s="385"/>
      <c r="AB64" s="163"/>
      <c r="AC64" s="164"/>
      <c r="AD64" s="166"/>
      <c r="AF64" s="472">
        <f t="shared" si="5"/>
        <v>0</v>
      </c>
      <c r="AG64" s="473">
        <f t="shared" si="5"/>
        <v>0</v>
      </c>
      <c r="AH64" s="474">
        <f t="shared" si="5"/>
        <v>0</v>
      </c>
      <c r="AI64" s="475">
        <f t="shared" si="5"/>
        <v>0</v>
      </c>
      <c r="AJ64" s="476">
        <f t="shared" si="5"/>
        <v>0</v>
      </c>
      <c r="AK64" s="477">
        <f t="shared" si="5"/>
        <v>0</v>
      </c>
      <c r="AL64" s="478">
        <f t="shared" si="4"/>
        <v>0</v>
      </c>
      <c r="AM64" s="479">
        <f t="shared" si="4"/>
        <v>0</v>
      </c>
      <c r="AN64" s="480">
        <f t="shared" si="4"/>
        <v>0</v>
      </c>
      <c r="AO64" s="481">
        <f t="shared" si="4"/>
        <v>0</v>
      </c>
      <c r="AP64" s="482">
        <f t="shared" si="4"/>
        <v>0</v>
      </c>
      <c r="AQ64" s="483">
        <f t="shared" si="4"/>
        <v>0</v>
      </c>
      <c r="AR64" s="484">
        <f t="shared" si="4"/>
        <v>0</v>
      </c>
    </row>
    <row r="65" spans="1:44" ht="15.75" customHeight="1">
      <c r="A65" s="54">
        <v>6908</v>
      </c>
      <c r="B65" s="55" t="s">
        <v>48</v>
      </c>
      <c r="C65" s="905" t="s">
        <v>126</v>
      </c>
      <c r="D65" s="906"/>
      <c r="E65" s="906"/>
      <c r="F65" s="907"/>
      <c r="G65" s="56"/>
      <c r="H65" s="57"/>
      <c r="I65" s="58">
        <v>5</v>
      </c>
      <c r="J65" s="59"/>
      <c r="K65" s="58">
        <f t="shared" si="6"/>
        <v>0</v>
      </c>
      <c r="L65" s="60"/>
      <c r="M65" s="61">
        <v>335</v>
      </c>
      <c r="N65" s="538">
        <f>ROUND(M65*'Exchange Rate'!$B$3,2)</f>
        <v>314.89999999999998</v>
      </c>
      <c r="O65" s="60"/>
      <c r="P65" s="517">
        <f t="shared" si="2"/>
        <v>0</v>
      </c>
      <c r="Q65" s="53"/>
      <c r="R65" s="158"/>
      <c r="S65" s="159"/>
      <c r="T65" s="160"/>
      <c r="U65" s="296"/>
      <c r="V65" s="161"/>
      <c r="W65" s="291"/>
      <c r="X65" s="162"/>
      <c r="Y65" s="165"/>
      <c r="Z65" s="306"/>
      <c r="AA65" s="385"/>
      <c r="AB65" s="163"/>
      <c r="AC65" s="164"/>
      <c r="AD65" s="166"/>
      <c r="AF65" s="472">
        <f t="shared" si="5"/>
        <v>0</v>
      </c>
      <c r="AG65" s="473">
        <f t="shared" si="5"/>
        <v>0</v>
      </c>
      <c r="AH65" s="474">
        <f t="shared" si="5"/>
        <v>0</v>
      </c>
      <c r="AI65" s="475">
        <f t="shared" si="5"/>
        <v>0</v>
      </c>
      <c r="AJ65" s="476">
        <f t="shared" si="5"/>
        <v>0</v>
      </c>
      <c r="AK65" s="477">
        <f t="shared" si="5"/>
        <v>0</v>
      </c>
      <c r="AL65" s="478">
        <f t="shared" si="4"/>
        <v>0</v>
      </c>
      <c r="AM65" s="479">
        <f t="shared" si="4"/>
        <v>0</v>
      </c>
      <c r="AN65" s="480">
        <f t="shared" si="4"/>
        <v>0</v>
      </c>
      <c r="AO65" s="481">
        <f t="shared" si="4"/>
        <v>0</v>
      </c>
      <c r="AP65" s="482">
        <f t="shared" si="4"/>
        <v>0</v>
      </c>
      <c r="AQ65" s="483">
        <f t="shared" si="4"/>
        <v>0</v>
      </c>
      <c r="AR65" s="484">
        <f t="shared" si="4"/>
        <v>0</v>
      </c>
    </row>
    <row r="66" spans="1:44" ht="15.75" customHeight="1">
      <c r="A66" s="54">
        <v>6920</v>
      </c>
      <c r="B66" s="55" t="s">
        <v>48</v>
      </c>
      <c r="C66" s="905" t="s">
        <v>127</v>
      </c>
      <c r="D66" s="906"/>
      <c r="E66" s="906"/>
      <c r="F66" s="907"/>
      <c r="G66" s="56"/>
      <c r="H66" s="57"/>
      <c r="I66" s="58">
        <v>5</v>
      </c>
      <c r="J66" s="59"/>
      <c r="K66" s="58">
        <f t="shared" si="6"/>
        <v>0</v>
      </c>
      <c r="L66" s="60"/>
      <c r="M66" s="61">
        <v>69</v>
      </c>
      <c r="N66" s="538">
        <f>ROUND(M66*'Exchange Rate'!$B$3,2)</f>
        <v>64.86</v>
      </c>
      <c r="O66" s="60"/>
      <c r="P66" s="517">
        <f t="shared" si="2"/>
        <v>0</v>
      </c>
      <c r="Q66" s="53"/>
      <c r="R66" s="158"/>
      <c r="S66" s="159"/>
      <c r="T66" s="160"/>
      <c r="U66" s="296"/>
      <c r="V66" s="161"/>
      <c r="W66" s="291"/>
      <c r="X66" s="162"/>
      <c r="Y66" s="165"/>
      <c r="Z66" s="306"/>
      <c r="AA66" s="385"/>
      <c r="AB66" s="163"/>
      <c r="AC66" s="164"/>
      <c r="AD66" s="166"/>
      <c r="AF66" s="472">
        <f t="shared" si="5"/>
        <v>0</v>
      </c>
      <c r="AG66" s="473">
        <f t="shared" si="5"/>
        <v>0</v>
      </c>
      <c r="AH66" s="474">
        <f t="shared" si="5"/>
        <v>0</v>
      </c>
      <c r="AI66" s="475">
        <f t="shared" si="5"/>
        <v>0</v>
      </c>
      <c r="AJ66" s="476">
        <f t="shared" si="5"/>
        <v>0</v>
      </c>
      <c r="AK66" s="477">
        <f t="shared" si="5"/>
        <v>0</v>
      </c>
      <c r="AL66" s="478">
        <f t="shared" si="4"/>
        <v>0</v>
      </c>
      <c r="AM66" s="479">
        <f t="shared" si="4"/>
        <v>0</v>
      </c>
      <c r="AN66" s="480">
        <f t="shared" si="4"/>
        <v>0</v>
      </c>
      <c r="AO66" s="481">
        <f t="shared" si="4"/>
        <v>0</v>
      </c>
      <c r="AP66" s="482">
        <f t="shared" si="4"/>
        <v>0</v>
      </c>
      <c r="AQ66" s="483">
        <f t="shared" si="4"/>
        <v>0</v>
      </c>
      <c r="AR66" s="484">
        <f t="shared" si="4"/>
        <v>0</v>
      </c>
    </row>
    <row r="67" spans="1:44" ht="15.75" customHeight="1">
      <c r="A67" s="54">
        <v>6921</v>
      </c>
      <c r="B67" s="55" t="s">
        <v>48</v>
      </c>
      <c r="C67" s="905" t="s">
        <v>128</v>
      </c>
      <c r="D67" s="906"/>
      <c r="E67" s="906"/>
      <c r="F67" s="907"/>
      <c r="G67" s="56"/>
      <c r="H67" s="57"/>
      <c r="I67" s="58">
        <v>5</v>
      </c>
      <c r="J67" s="59"/>
      <c r="K67" s="58">
        <f t="shared" si="6"/>
        <v>0</v>
      </c>
      <c r="L67" s="60"/>
      <c r="M67" s="61">
        <v>78</v>
      </c>
      <c r="N67" s="538">
        <f>ROUND(M67*'Exchange Rate'!$B$3,2)</f>
        <v>73.319999999999993</v>
      </c>
      <c r="O67" s="60"/>
      <c r="P67" s="517">
        <f t="shared" si="2"/>
        <v>0</v>
      </c>
      <c r="Q67" s="53"/>
      <c r="R67" s="158"/>
      <c r="S67" s="159"/>
      <c r="T67" s="160"/>
      <c r="U67" s="296"/>
      <c r="V67" s="161"/>
      <c r="W67" s="291"/>
      <c r="X67" s="162"/>
      <c r="Y67" s="165"/>
      <c r="Z67" s="306"/>
      <c r="AA67" s="385"/>
      <c r="AB67" s="163"/>
      <c r="AC67" s="164"/>
      <c r="AD67" s="166"/>
      <c r="AF67" s="472">
        <f t="shared" si="5"/>
        <v>0</v>
      </c>
      <c r="AG67" s="473">
        <f t="shared" si="5"/>
        <v>0</v>
      </c>
      <c r="AH67" s="474">
        <f t="shared" si="5"/>
        <v>0</v>
      </c>
      <c r="AI67" s="475">
        <f t="shared" si="5"/>
        <v>0</v>
      </c>
      <c r="AJ67" s="476">
        <f t="shared" si="5"/>
        <v>0</v>
      </c>
      <c r="AK67" s="477">
        <f t="shared" si="5"/>
        <v>0</v>
      </c>
      <c r="AL67" s="478">
        <f t="shared" si="4"/>
        <v>0</v>
      </c>
      <c r="AM67" s="479">
        <f t="shared" si="4"/>
        <v>0</v>
      </c>
      <c r="AN67" s="480">
        <f t="shared" si="4"/>
        <v>0</v>
      </c>
      <c r="AO67" s="481">
        <f t="shared" si="4"/>
        <v>0</v>
      </c>
      <c r="AP67" s="482">
        <f t="shared" si="4"/>
        <v>0</v>
      </c>
      <c r="AQ67" s="483">
        <f t="shared" si="4"/>
        <v>0</v>
      </c>
      <c r="AR67" s="484">
        <f t="shared" si="4"/>
        <v>0</v>
      </c>
    </row>
    <row r="68" spans="1:44" ht="15.75" customHeight="1">
      <c r="A68" s="54">
        <v>6922</v>
      </c>
      <c r="B68" s="55" t="s">
        <v>48</v>
      </c>
      <c r="C68" s="905" t="s">
        <v>129</v>
      </c>
      <c r="D68" s="906"/>
      <c r="E68" s="906"/>
      <c r="F68" s="907"/>
      <c r="G68" s="56"/>
      <c r="H68" s="57"/>
      <c r="I68" s="58">
        <v>5</v>
      </c>
      <c r="J68" s="59"/>
      <c r="K68" s="58">
        <f t="shared" si="6"/>
        <v>0</v>
      </c>
      <c r="L68" s="60"/>
      <c r="M68" s="61">
        <v>79</v>
      </c>
      <c r="N68" s="538">
        <f>ROUND(M68*'Exchange Rate'!$B$3,2)</f>
        <v>74.260000000000005</v>
      </c>
      <c r="O68" s="60"/>
      <c r="P68" s="517">
        <f t="shared" si="2"/>
        <v>0</v>
      </c>
      <c r="Q68" s="53"/>
      <c r="R68" s="158"/>
      <c r="S68" s="159"/>
      <c r="T68" s="160"/>
      <c r="U68" s="296"/>
      <c r="V68" s="161"/>
      <c r="W68" s="291"/>
      <c r="X68" s="162"/>
      <c r="Y68" s="165"/>
      <c r="Z68" s="306"/>
      <c r="AA68" s="385"/>
      <c r="AB68" s="163"/>
      <c r="AC68" s="164"/>
      <c r="AD68" s="166"/>
      <c r="AF68" s="472">
        <f t="shared" si="5"/>
        <v>0</v>
      </c>
      <c r="AG68" s="473">
        <f t="shared" si="5"/>
        <v>0</v>
      </c>
      <c r="AH68" s="474">
        <f t="shared" si="5"/>
        <v>0</v>
      </c>
      <c r="AI68" s="475">
        <f t="shared" si="5"/>
        <v>0</v>
      </c>
      <c r="AJ68" s="476">
        <f t="shared" si="5"/>
        <v>0</v>
      </c>
      <c r="AK68" s="477">
        <f t="shared" si="5"/>
        <v>0</v>
      </c>
      <c r="AL68" s="478">
        <f t="shared" si="4"/>
        <v>0</v>
      </c>
      <c r="AM68" s="479">
        <f t="shared" si="4"/>
        <v>0</v>
      </c>
      <c r="AN68" s="480">
        <f t="shared" si="4"/>
        <v>0</v>
      </c>
      <c r="AO68" s="481">
        <f t="shared" si="4"/>
        <v>0</v>
      </c>
      <c r="AP68" s="482">
        <f t="shared" si="4"/>
        <v>0</v>
      </c>
      <c r="AQ68" s="483">
        <f t="shared" si="4"/>
        <v>0</v>
      </c>
      <c r="AR68" s="484">
        <f t="shared" si="4"/>
        <v>0</v>
      </c>
    </row>
    <row r="69" spans="1:44" ht="15.75" customHeight="1">
      <c r="A69" s="63">
        <v>6432</v>
      </c>
      <c r="B69" s="64" t="s">
        <v>49</v>
      </c>
      <c r="C69" s="927" t="s">
        <v>36</v>
      </c>
      <c r="D69" s="888"/>
      <c r="E69" s="888"/>
      <c r="F69" s="889"/>
      <c r="G69" s="65"/>
      <c r="H69" s="66"/>
      <c r="I69" s="67">
        <v>5</v>
      </c>
      <c r="J69" s="68"/>
      <c r="K69" s="67">
        <f t="shared" si="6"/>
        <v>0</v>
      </c>
      <c r="L69" s="69"/>
      <c r="M69" s="70">
        <v>315</v>
      </c>
      <c r="N69" s="540">
        <f>ROUND(M69*'Exchange Rate'!$B$3,2)</f>
        <v>296.10000000000002</v>
      </c>
      <c r="O69" s="69"/>
      <c r="P69" s="518">
        <f t="shared" si="2"/>
        <v>0</v>
      </c>
      <c r="Q69" s="53"/>
      <c r="R69" s="158"/>
      <c r="S69" s="159"/>
      <c r="T69" s="160"/>
      <c r="U69" s="296"/>
      <c r="V69" s="161"/>
      <c r="W69" s="291"/>
      <c r="X69" s="162"/>
      <c r="Y69" s="165"/>
      <c r="Z69" s="306"/>
      <c r="AA69" s="385"/>
      <c r="AB69" s="163"/>
      <c r="AC69" s="164"/>
      <c r="AD69" s="166"/>
      <c r="AF69" s="472">
        <f t="shared" si="5"/>
        <v>0</v>
      </c>
      <c r="AG69" s="473">
        <f t="shared" si="5"/>
        <v>0</v>
      </c>
      <c r="AH69" s="474">
        <f t="shared" si="5"/>
        <v>0</v>
      </c>
      <c r="AI69" s="475">
        <f t="shared" si="5"/>
        <v>0</v>
      </c>
      <c r="AJ69" s="476">
        <f t="shared" si="5"/>
        <v>0</v>
      </c>
      <c r="AK69" s="477">
        <f t="shared" si="5"/>
        <v>0</v>
      </c>
      <c r="AL69" s="478">
        <f t="shared" si="4"/>
        <v>0</v>
      </c>
      <c r="AM69" s="479">
        <f t="shared" si="4"/>
        <v>0</v>
      </c>
      <c r="AN69" s="480">
        <f t="shared" si="4"/>
        <v>0</v>
      </c>
      <c r="AO69" s="481">
        <f t="shared" si="4"/>
        <v>0</v>
      </c>
      <c r="AP69" s="482">
        <f t="shared" si="4"/>
        <v>0</v>
      </c>
      <c r="AQ69" s="483">
        <f t="shared" si="4"/>
        <v>0</v>
      </c>
      <c r="AR69" s="484">
        <f t="shared" si="4"/>
        <v>0</v>
      </c>
    </row>
    <row r="70" spans="1:44" ht="15.75" customHeight="1">
      <c r="A70" s="63">
        <v>6430</v>
      </c>
      <c r="B70" s="64" t="s">
        <v>49</v>
      </c>
      <c r="C70" s="927" t="s">
        <v>37</v>
      </c>
      <c r="D70" s="888"/>
      <c r="E70" s="888"/>
      <c r="F70" s="889"/>
      <c r="G70" s="65"/>
      <c r="H70" s="66"/>
      <c r="I70" s="67">
        <v>5</v>
      </c>
      <c r="J70" s="68"/>
      <c r="K70" s="67">
        <f t="shared" si="6"/>
        <v>0</v>
      </c>
      <c r="L70" s="69"/>
      <c r="M70" s="70">
        <v>339</v>
      </c>
      <c r="N70" s="540">
        <f>ROUND(M70*'Exchange Rate'!$B$3,2)</f>
        <v>318.66000000000003</v>
      </c>
      <c r="O70" s="69"/>
      <c r="P70" s="518">
        <f t="shared" si="2"/>
        <v>0</v>
      </c>
      <c r="Q70" s="53"/>
      <c r="R70" s="158"/>
      <c r="S70" s="159"/>
      <c r="T70" s="160"/>
      <c r="U70" s="296"/>
      <c r="V70" s="161"/>
      <c r="W70" s="291"/>
      <c r="X70" s="162"/>
      <c r="Y70" s="165"/>
      <c r="Z70" s="306"/>
      <c r="AA70" s="385"/>
      <c r="AB70" s="163"/>
      <c r="AC70" s="164"/>
      <c r="AD70" s="166"/>
      <c r="AF70" s="472">
        <f t="shared" si="5"/>
        <v>0</v>
      </c>
      <c r="AG70" s="473">
        <f t="shared" si="5"/>
        <v>0</v>
      </c>
      <c r="AH70" s="474">
        <f t="shared" si="5"/>
        <v>0</v>
      </c>
      <c r="AI70" s="475">
        <f t="shared" si="5"/>
        <v>0</v>
      </c>
      <c r="AJ70" s="476">
        <f t="shared" si="5"/>
        <v>0</v>
      </c>
      <c r="AK70" s="477">
        <f t="shared" si="5"/>
        <v>0</v>
      </c>
      <c r="AL70" s="478">
        <f t="shared" si="4"/>
        <v>0</v>
      </c>
      <c r="AM70" s="479">
        <f t="shared" si="4"/>
        <v>0</v>
      </c>
      <c r="AN70" s="480">
        <f t="shared" si="4"/>
        <v>0</v>
      </c>
      <c r="AO70" s="481">
        <f t="shared" si="4"/>
        <v>0</v>
      </c>
      <c r="AP70" s="482">
        <f t="shared" si="4"/>
        <v>0</v>
      </c>
      <c r="AQ70" s="483">
        <f t="shared" si="4"/>
        <v>0</v>
      </c>
      <c r="AR70" s="484">
        <f t="shared" si="4"/>
        <v>0</v>
      </c>
    </row>
    <row r="71" spans="1:44" ht="15.75" customHeight="1">
      <c r="A71" s="71">
        <v>5859</v>
      </c>
      <c r="B71" s="72" t="s">
        <v>50</v>
      </c>
      <c r="C71" s="915" t="s">
        <v>179</v>
      </c>
      <c r="D71" s="888"/>
      <c r="E71" s="888"/>
      <c r="F71" s="889"/>
      <c r="G71" s="73"/>
      <c r="H71" s="74"/>
      <c r="I71" s="73">
        <v>10</v>
      </c>
      <c r="J71" s="75"/>
      <c r="K71" s="73">
        <f t="shared" si="6"/>
        <v>0</v>
      </c>
      <c r="L71" s="76"/>
      <c r="M71" s="77">
        <v>459</v>
      </c>
      <c r="N71" s="541">
        <f>ROUND(M71*'Exchange Rate'!$B$3,2)</f>
        <v>431.46</v>
      </c>
      <c r="O71" s="76"/>
      <c r="P71" s="519">
        <f t="shared" si="2"/>
        <v>0</v>
      </c>
      <c r="Q71" s="53"/>
      <c r="R71" s="158"/>
      <c r="S71" s="159"/>
      <c r="T71" s="160"/>
      <c r="U71" s="296"/>
      <c r="V71" s="161"/>
      <c r="W71" s="291"/>
      <c r="X71" s="162"/>
      <c r="Y71" s="165"/>
      <c r="Z71" s="306"/>
      <c r="AA71" s="385"/>
      <c r="AB71" s="163"/>
      <c r="AC71" s="164"/>
      <c r="AD71" s="166"/>
      <c r="AF71" s="472">
        <f t="shared" si="5"/>
        <v>0</v>
      </c>
      <c r="AG71" s="473">
        <f t="shared" si="5"/>
        <v>0</v>
      </c>
      <c r="AH71" s="474">
        <f t="shared" si="5"/>
        <v>0</v>
      </c>
      <c r="AI71" s="475">
        <f t="shared" si="5"/>
        <v>0</v>
      </c>
      <c r="AJ71" s="476">
        <f t="shared" si="5"/>
        <v>0</v>
      </c>
      <c r="AK71" s="477">
        <f t="shared" si="5"/>
        <v>0</v>
      </c>
      <c r="AL71" s="478">
        <f t="shared" si="4"/>
        <v>0</v>
      </c>
      <c r="AM71" s="479">
        <f t="shared" si="4"/>
        <v>0</v>
      </c>
      <c r="AN71" s="480">
        <f t="shared" si="4"/>
        <v>0</v>
      </c>
      <c r="AO71" s="481">
        <f t="shared" si="4"/>
        <v>0</v>
      </c>
      <c r="AP71" s="482">
        <f t="shared" si="4"/>
        <v>0</v>
      </c>
      <c r="AQ71" s="483">
        <f t="shared" si="4"/>
        <v>0</v>
      </c>
      <c r="AR71" s="484">
        <f t="shared" si="4"/>
        <v>0</v>
      </c>
    </row>
    <row r="72" spans="1:44" ht="15.75" customHeight="1">
      <c r="A72" s="71">
        <v>5931</v>
      </c>
      <c r="B72" s="72" t="s">
        <v>50</v>
      </c>
      <c r="C72" s="926" t="s">
        <v>180</v>
      </c>
      <c r="D72" s="888"/>
      <c r="E72" s="888"/>
      <c r="F72" s="889"/>
      <c r="G72" s="78"/>
      <c r="H72" s="74"/>
      <c r="I72" s="73">
        <v>10</v>
      </c>
      <c r="J72" s="75"/>
      <c r="K72" s="73">
        <f t="shared" si="6"/>
        <v>0</v>
      </c>
      <c r="L72" s="76"/>
      <c r="M72" s="77">
        <v>475</v>
      </c>
      <c r="N72" s="541">
        <f>ROUND(M72*'Exchange Rate'!$B$3,2)</f>
        <v>446.5</v>
      </c>
      <c r="O72" s="76"/>
      <c r="P72" s="519">
        <f t="shared" si="2"/>
        <v>0</v>
      </c>
      <c r="Q72" s="53"/>
      <c r="R72" s="158"/>
      <c r="S72" s="159"/>
      <c r="T72" s="160"/>
      <c r="U72" s="296"/>
      <c r="V72" s="161"/>
      <c r="W72" s="291"/>
      <c r="X72" s="162"/>
      <c r="Y72" s="165"/>
      <c r="Z72" s="306"/>
      <c r="AA72" s="385"/>
      <c r="AB72" s="163"/>
      <c r="AC72" s="164"/>
      <c r="AD72" s="166"/>
      <c r="AF72" s="472">
        <f t="shared" si="5"/>
        <v>0</v>
      </c>
      <c r="AG72" s="473">
        <f t="shared" si="5"/>
        <v>0</v>
      </c>
      <c r="AH72" s="474">
        <f t="shared" si="5"/>
        <v>0</v>
      </c>
      <c r="AI72" s="475">
        <f t="shared" si="5"/>
        <v>0</v>
      </c>
      <c r="AJ72" s="476">
        <f t="shared" si="5"/>
        <v>0</v>
      </c>
      <c r="AK72" s="477">
        <f t="shared" si="5"/>
        <v>0</v>
      </c>
      <c r="AL72" s="478">
        <f t="shared" si="4"/>
        <v>0</v>
      </c>
      <c r="AM72" s="479">
        <f t="shared" si="4"/>
        <v>0</v>
      </c>
      <c r="AN72" s="480">
        <f t="shared" si="4"/>
        <v>0</v>
      </c>
      <c r="AO72" s="481">
        <f t="shared" si="4"/>
        <v>0</v>
      </c>
      <c r="AP72" s="482">
        <f t="shared" si="4"/>
        <v>0</v>
      </c>
      <c r="AQ72" s="483">
        <f t="shared" si="4"/>
        <v>0</v>
      </c>
      <c r="AR72" s="484">
        <f t="shared" si="4"/>
        <v>0</v>
      </c>
    </row>
    <row r="73" spans="1:44" ht="15.75" customHeight="1">
      <c r="A73" s="71">
        <v>5937</v>
      </c>
      <c r="B73" s="72" t="s">
        <v>50</v>
      </c>
      <c r="C73" s="915" t="s">
        <v>36</v>
      </c>
      <c r="D73" s="888"/>
      <c r="E73" s="888"/>
      <c r="F73" s="889"/>
      <c r="G73" s="78"/>
      <c r="H73" s="74"/>
      <c r="I73" s="73">
        <v>10</v>
      </c>
      <c r="J73" s="75"/>
      <c r="K73" s="73">
        <f t="shared" si="6"/>
        <v>0</v>
      </c>
      <c r="L73" s="76"/>
      <c r="M73" s="77">
        <v>419</v>
      </c>
      <c r="N73" s="541">
        <f>ROUND(M73*'Exchange Rate'!$B$3,2)</f>
        <v>393.86</v>
      </c>
      <c r="O73" s="76"/>
      <c r="P73" s="519">
        <f t="shared" si="2"/>
        <v>0</v>
      </c>
      <c r="Q73" s="53"/>
      <c r="R73" s="158"/>
      <c r="S73" s="159"/>
      <c r="T73" s="160"/>
      <c r="U73" s="296"/>
      <c r="V73" s="161"/>
      <c r="W73" s="291"/>
      <c r="X73" s="162"/>
      <c r="Y73" s="165"/>
      <c r="Z73" s="306"/>
      <c r="AA73" s="385"/>
      <c r="AB73" s="163"/>
      <c r="AC73" s="164"/>
      <c r="AD73" s="166"/>
      <c r="AF73" s="472">
        <f t="shared" si="5"/>
        <v>0</v>
      </c>
      <c r="AG73" s="473">
        <f t="shared" si="5"/>
        <v>0</v>
      </c>
      <c r="AH73" s="474">
        <f t="shared" si="5"/>
        <v>0</v>
      </c>
      <c r="AI73" s="475">
        <f t="shared" si="5"/>
        <v>0</v>
      </c>
      <c r="AJ73" s="476">
        <f t="shared" si="5"/>
        <v>0</v>
      </c>
      <c r="AK73" s="477">
        <f t="shared" si="5"/>
        <v>0</v>
      </c>
      <c r="AL73" s="478">
        <f t="shared" si="4"/>
        <v>0</v>
      </c>
      <c r="AM73" s="479">
        <f t="shared" si="4"/>
        <v>0</v>
      </c>
      <c r="AN73" s="480">
        <f t="shared" si="4"/>
        <v>0</v>
      </c>
      <c r="AO73" s="481">
        <f t="shared" si="4"/>
        <v>0</v>
      </c>
      <c r="AP73" s="482">
        <f t="shared" si="4"/>
        <v>0</v>
      </c>
      <c r="AQ73" s="483">
        <f t="shared" si="4"/>
        <v>0</v>
      </c>
      <c r="AR73" s="484">
        <f t="shared" si="4"/>
        <v>0</v>
      </c>
    </row>
    <row r="74" spans="1:44" ht="15.75" customHeight="1">
      <c r="A74" s="71">
        <v>6001</v>
      </c>
      <c r="B74" s="72" t="s">
        <v>50</v>
      </c>
      <c r="C74" s="915" t="s">
        <v>37</v>
      </c>
      <c r="D74" s="888"/>
      <c r="E74" s="888"/>
      <c r="F74" s="889"/>
      <c r="G74" s="78"/>
      <c r="H74" s="74"/>
      <c r="I74" s="73">
        <v>5</v>
      </c>
      <c r="J74" s="75"/>
      <c r="K74" s="73">
        <f t="shared" si="6"/>
        <v>0</v>
      </c>
      <c r="L74" s="76"/>
      <c r="M74" s="77">
        <v>339</v>
      </c>
      <c r="N74" s="541">
        <f>ROUND(M74*'Exchange Rate'!$B$3,2)</f>
        <v>318.66000000000003</v>
      </c>
      <c r="O74" s="76"/>
      <c r="P74" s="519">
        <f t="shared" si="2"/>
        <v>0</v>
      </c>
      <c r="Q74" s="53"/>
      <c r="R74" s="158"/>
      <c r="S74" s="159"/>
      <c r="T74" s="160"/>
      <c r="U74" s="296"/>
      <c r="V74" s="161"/>
      <c r="W74" s="291"/>
      <c r="X74" s="162"/>
      <c r="Y74" s="165"/>
      <c r="Z74" s="306"/>
      <c r="AA74" s="385"/>
      <c r="AB74" s="163"/>
      <c r="AC74" s="164"/>
      <c r="AD74" s="166"/>
      <c r="AF74" s="472">
        <f t="shared" si="5"/>
        <v>0</v>
      </c>
      <c r="AG74" s="473">
        <f t="shared" si="5"/>
        <v>0</v>
      </c>
      <c r="AH74" s="474">
        <f t="shared" si="5"/>
        <v>0</v>
      </c>
      <c r="AI74" s="475">
        <f t="shared" si="5"/>
        <v>0</v>
      </c>
      <c r="AJ74" s="476">
        <f t="shared" si="5"/>
        <v>0</v>
      </c>
      <c r="AK74" s="477">
        <f t="shared" si="5"/>
        <v>0</v>
      </c>
      <c r="AL74" s="478">
        <f t="shared" si="4"/>
        <v>0</v>
      </c>
      <c r="AM74" s="479">
        <f t="shared" si="4"/>
        <v>0</v>
      </c>
      <c r="AN74" s="480">
        <f t="shared" si="4"/>
        <v>0</v>
      </c>
      <c r="AO74" s="481">
        <f t="shared" si="4"/>
        <v>0</v>
      </c>
      <c r="AP74" s="482">
        <f t="shared" si="4"/>
        <v>0</v>
      </c>
      <c r="AQ74" s="483">
        <f t="shared" si="4"/>
        <v>0</v>
      </c>
      <c r="AR74" s="484">
        <f t="shared" si="4"/>
        <v>0</v>
      </c>
    </row>
    <row r="75" spans="1:44" ht="15.75" customHeight="1">
      <c r="A75" s="71">
        <v>6002</v>
      </c>
      <c r="B75" s="72" t="s">
        <v>50</v>
      </c>
      <c r="C75" s="915" t="s">
        <v>38</v>
      </c>
      <c r="D75" s="888"/>
      <c r="E75" s="888"/>
      <c r="F75" s="889"/>
      <c r="G75" s="78"/>
      <c r="H75" s="74"/>
      <c r="I75" s="73">
        <v>5</v>
      </c>
      <c r="J75" s="75"/>
      <c r="K75" s="73">
        <f t="shared" si="6"/>
        <v>0</v>
      </c>
      <c r="L75" s="76"/>
      <c r="M75" s="77">
        <v>350</v>
      </c>
      <c r="N75" s="541">
        <f>ROUND(M75*'Exchange Rate'!$B$3,2)</f>
        <v>329</v>
      </c>
      <c r="O75" s="76"/>
      <c r="P75" s="519">
        <f t="shared" ref="P75:P136" si="7">K75*N75</f>
        <v>0</v>
      </c>
      <c r="Q75" s="53"/>
      <c r="R75" s="158"/>
      <c r="S75" s="159"/>
      <c r="T75" s="160"/>
      <c r="U75" s="296"/>
      <c r="V75" s="161"/>
      <c r="W75" s="291"/>
      <c r="X75" s="162"/>
      <c r="Y75" s="165"/>
      <c r="Z75" s="306"/>
      <c r="AA75" s="385"/>
      <c r="AB75" s="163"/>
      <c r="AC75" s="164"/>
      <c r="AD75" s="166"/>
      <c r="AF75" s="472">
        <f t="shared" si="5"/>
        <v>0</v>
      </c>
      <c r="AG75" s="473">
        <f t="shared" si="5"/>
        <v>0</v>
      </c>
      <c r="AH75" s="474">
        <f t="shared" si="5"/>
        <v>0</v>
      </c>
      <c r="AI75" s="475">
        <f t="shared" si="5"/>
        <v>0</v>
      </c>
      <c r="AJ75" s="476">
        <f t="shared" si="5"/>
        <v>0</v>
      </c>
      <c r="AK75" s="477">
        <f t="shared" si="5"/>
        <v>0</v>
      </c>
      <c r="AL75" s="478">
        <f t="shared" si="4"/>
        <v>0</v>
      </c>
      <c r="AM75" s="479">
        <f t="shared" si="4"/>
        <v>0</v>
      </c>
      <c r="AN75" s="480">
        <f t="shared" si="4"/>
        <v>0</v>
      </c>
      <c r="AO75" s="481">
        <f t="shared" si="4"/>
        <v>0</v>
      </c>
      <c r="AP75" s="482">
        <f t="shared" si="4"/>
        <v>0</v>
      </c>
      <c r="AQ75" s="483">
        <f t="shared" si="4"/>
        <v>0</v>
      </c>
      <c r="AR75" s="484">
        <f t="shared" si="4"/>
        <v>0</v>
      </c>
    </row>
    <row r="76" spans="1:44" ht="15.75" customHeight="1">
      <c r="A76" s="71">
        <v>6229</v>
      </c>
      <c r="B76" s="72" t="s">
        <v>50</v>
      </c>
      <c r="C76" s="915" t="s">
        <v>39</v>
      </c>
      <c r="D76" s="888"/>
      <c r="E76" s="888"/>
      <c r="F76" s="889"/>
      <c r="G76" s="78"/>
      <c r="H76" s="74"/>
      <c r="I76" s="73">
        <v>5</v>
      </c>
      <c r="J76" s="75"/>
      <c r="K76" s="73">
        <f t="shared" si="6"/>
        <v>0</v>
      </c>
      <c r="L76" s="76"/>
      <c r="M76" s="77">
        <v>494</v>
      </c>
      <c r="N76" s="541">
        <f>ROUND(M76*'Exchange Rate'!$B$3,2)</f>
        <v>464.36</v>
      </c>
      <c r="O76" s="76"/>
      <c r="P76" s="519">
        <f t="shared" si="7"/>
        <v>0</v>
      </c>
      <c r="Q76" s="53"/>
      <c r="R76" s="158"/>
      <c r="S76" s="159"/>
      <c r="T76" s="160"/>
      <c r="U76" s="296"/>
      <c r="V76" s="161"/>
      <c r="W76" s="291"/>
      <c r="X76" s="162"/>
      <c r="Y76" s="165"/>
      <c r="Z76" s="306"/>
      <c r="AA76" s="385"/>
      <c r="AB76" s="163"/>
      <c r="AC76" s="164"/>
      <c r="AD76" s="166"/>
      <c r="AF76" s="472">
        <f t="shared" si="5"/>
        <v>0</v>
      </c>
      <c r="AG76" s="473">
        <f t="shared" si="5"/>
        <v>0</v>
      </c>
      <c r="AH76" s="474">
        <f t="shared" si="5"/>
        <v>0</v>
      </c>
      <c r="AI76" s="475">
        <f t="shared" si="5"/>
        <v>0</v>
      </c>
      <c r="AJ76" s="476">
        <f t="shared" si="5"/>
        <v>0</v>
      </c>
      <c r="AK76" s="477">
        <f t="shared" si="5"/>
        <v>0</v>
      </c>
      <c r="AL76" s="478">
        <f t="shared" si="4"/>
        <v>0</v>
      </c>
      <c r="AM76" s="479">
        <f t="shared" si="4"/>
        <v>0</v>
      </c>
      <c r="AN76" s="480">
        <f t="shared" si="4"/>
        <v>0</v>
      </c>
      <c r="AO76" s="481">
        <f t="shared" si="4"/>
        <v>0</v>
      </c>
      <c r="AP76" s="482">
        <f t="shared" si="4"/>
        <v>0</v>
      </c>
      <c r="AQ76" s="483">
        <f t="shared" si="4"/>
        <v>0</v>
      </c>
      <c r="AR76" s="484">
        <f t="shared" si="4"/>
        <v>0</v>
      </c>
    </row>
    <row r="77" spans="1:44" ht="15.75" customHeight="1">
      <c r="A77" s="71">
        <v>6227</v>
      </c>
      <c r="B77" s="72" t="s">
        <v>50</v>
      </c>
      <c r="C77" s="915" t="s">
        <v>40</v>
      </c>
      <c r="D77" s="888"/>
      <c r="E77" s="888"/>
      <c r="F77" s="889"/>
      <c r="G77" s="78"/>
      <c r="H77" s="74"/>
      <c r="I77" s="73">
        <v>5</v>
      </c>
      <c r="J77" s="75"/>
      <c r="K77" s="73">
        <f t="shared" si="6"/>
        <v>0</v>
      </c>
      <c r="L77" s="76"/>
      <c r="M77" s="77">
        <v>429</v>
      </c>
      <c r="N77" s="541">
        <f>ROUND(M77*'Exchange Rate'!$B$3,2)</f>
        <v>403.26</v>
      </c>
      <c r="O77" s="76"/>
      <c r="P77" s="519">
        <f t="shared" si="7"/>
        <v>0</v>
      </c>
      <c r="Q77" s="53"/>
      <c r="R77" s="158"/>
      <c r="S77" s="159"/>
      <c r="T77" s="160"/>
      <c r="U77" s="296"/>
      <c r="V77" s="161"/>
      <c r="W77" s="291"/>
      <c r="X77" s="162"/>
      <c r="Y77" s="165"/>
      <c r="Z77" s="306"/>
      <c r="AA77" s="385"/>
      <c r="AB77" s="163"/>
      <c r="AC77" s="164"/>
      <c r="AD77" s="166"/>
      <c r="AF77" s="472">
        <f t="shared" si="5"/>
        <v>0</v>
      </c>
      <c r="AG77" s="473">
        <f t="shared" si="5"/>
        <v>0</v>
      </c>
      <c r="AH77" s="474">
        <f t="shared" si="5"/>
        <v>0</v>
      </c>
      <c r="AI77" s="475">
        <f t="shared" si="5"/>
        <v>0</v>
      </c>
      <c r="AJ77" s="476">
        <f t="shared" si="5"/>
        <v>0</v>
      </c>
      <c r="AK77" s="477">
        <f t="shared" si="5"/>
        <v>0</v>
      </c>
      <c r="AL77" s="478">
        <f t="shared" si="4"/>
        <v>0</v>
      </c>
      <c r="AM77" s="479">
        <f t="shared" si="4"/>
        <v>0</v>
      </c>
      <c r="AN77" s="480">
        <f t="shared" si="4"/>
        <v>0</v>
      </c>
      <c r="AO77" s="481">
        <f t="shared" si="4"/>
        <v>0</v>
      </c>
      <c r="AP77" s="482">
        <f t="shared" si="4"/>
        <v>0</v>
      </c>
      <c r="AQ77" s="483">
        <f t="shared" si="4"/>
        <v>0</v>
      </c>
      <c r="AR77" s="484">
        <f t="shared" si="4"/>
        <v>0</v>
      </c>
    </row>
    <row r="78" spans="1:44" ht="15.75" customHeight="1">
      <c r="A78" s="71">
        <v>6228</v>
      </c>
      <c r="B78" s="72" t="s">
        <v>50</v>
      </c>
      <c r="C78" s="915" t="s">
        <v>41</v>
      </c>
      <c r="D78" s="888"/>
      <c r="E78" s="888"/>
      <c r="F78" s="889"/>
      <c r="G78" s="78"/>
      <c r="H78" s="74"/>
      <c r="I78" s="73">
        <v>5</v>
      </c>
      <c r="J78" s="75"/>
      <c r="K78" s="73">
        <f t="shared" si="6"/>
        <v>0</v>
      </c>
      <c r="L78" s="76"/>
      <c r="M78" s="77">
        <v>389</v>
      </c>
      <c r="N78" s="541">
        <f>ROUND(M78*'Exchange Rate'!$B$3,2)</f>
        <v>365.66</v>
      </c>
      <c r="O78" s="76"/>
      <c r="P78" s="519">
        <f t="shared" si="7"/>
        <v>0</v>
      </c>
      <c r="Q78" s="53"/>
      <c r="R78" s="158"/>
      <c r="S78" s="159"/>
      <c r="T78" s="160"/>
      <c r="U78" s="296"/>
      <c r="V78" s="161"/>
      <c r="W78" s="291"/>
      <c r="X78" s="162"/>
      <c r="Y78" s="165"/>
      <c r="Z78" s="306"/>
      <c r="AA78" s="385"/>
      <c r="AB78" s="163"/>
      <c r="AC78" s="164"/>
      <c r="AD78" s="166"/>
      <c r="AF78" s="472">
        <f t="shared" si="5"/>
        <v>0</v>
      </c>
      <c r="AG78" s="473">
        <f t="shared" si="5"/>
        <v>0</v>
      </c>
      <c r="AH78" s="474">
        <f t="shared" si="5"/>
        <v>0</v>
      </c>
      <c r="AI78" s="475">
        <f t="shared" si="5"/>
        <v>0</v>
      </c>
      <c r="AJ78" s="476">
        <f t="shared" si="5"/>
        <v>0</v>
      </c>
      <c r="AK78" s="477">
        <f t="shared" si="5"/>
        <v>0</v>
      </c>
      <c r="AL78" s="478">
        <f t="shared" si="4"/>
        <v>0</v>
      </c>
      <c r="AM78" s="479">
        <f t="shared" si="4"/>
        <v>0</v>
      </c>
      <c r="AN78" s="480">
        <f t="shared" si="4"/>
        <v>0</v>
      </c>
      <c r="AO78" s="481">
        <f t="shared" si="4"/>
        <v>0</v>
      </c>
      <c r="AP78" s="482">
        <f t="shared" si="4"/>
        <v>0</v>
      </c>
      <c r="AQ78" s="483">
        <f t="shared" si="4"/>
        <v>0</v>
      </c>
      <c r="AR78" s="484">
        <f t="shared" si="4"/>
        <v>0</v>
      </c>
    </row>
    <row r="79" spans="1:44" ht="15.75" customHeight="1">
      <c r="A79" s="71">
        <v>6223</v>
      </c>
      <c r="B79" s="72" t="s">
        <v>50</v>
      </c>
      <c r="C79" s="915" t="s">
        <v>42</v>
      </c>
      <c r="D79" s="888"/>
      <c r="E79" s="888"/>
      <c r="F79" s="889"/>
      <c r="G79" s="78"/>
      <c r="H79" s="74"/>
      <c r="I79" s="73">
        <v>5</v>
      </c>
      <c r="J79" s="75"/>
      <c r="K79" s="73">
        <f t="shared" si="6"/>
        <v>0</v>
      </c>
      <c r="L79" s="76"/>
      <c r="M79" s="77">
        <v>489</v>
      </c>
      <c r="N79" s="541">
        <f>ROUND(M79*'Exchange Rate'!$B$3,2)</f>
        <v>459.66</v>
      </c>
      <c r="O79" s="76"/>
      <c r="P79" s="519">
        <f t="shared" si="7"/>
        <v>0</v>
      </c>
      <c r="Q79" s="53"/>
      <c r="R79" s="158"/>
      <c r="S79" s="159"/>
      <c r="T79" s="160"/>
      <c r="U79" s="296"/>
      <c r="V79" s="161"/>
      <c r="W79" s="291"/>
      <c r="X79" s="162"/>
      <c r="Y79" s="165"/>
      <c r="Z79" s="306"/>
      <c r="AA79" s="385"/>
      <c r="AB79" s="163"/>
      <c r="AC79" s="164"/>
      <c r="AD79" s="166"/>
      <c r="AF79" s="472">
        <f t="shared" si="5"/>
        <v>0</v>
      </c>
      <c r="AG79" s="473">
        <f t="shared" si="5"/>
        <v>0</v>
      </c>
      <c r="AH79" s="474">
        <f t="shared" si="5"/>
        <v>0</v>
      </c>
      <c r="AI79" s="475">
        <f t="shared" si="5"/>
        <v>0</v>
      </c>
      <c r="AJ79" s="476">
        <f t="shared" si="5"/>
        <v>0</v>
      </c>
      <c r="AK79" s="477">
        <f t="shared" si="5"/>
        <v>0</v>
      </c>
      <c r="AL79" s="478">
        <f t="shared" si="4"/>
        <v>0</v>
      </c>
      <c r="AM79" s="479">
        <f t="shared" si="4"/>
        <v>0</v>
      </c>
      <c r="AN79" s="480">
        <f t="shared" si="4"/>
        <v>0</v>
      </c>
      <c r="AO79" s="481">
        <f t="shared" si="4"/>
        <v>0</v>
      </c>
      <c r="AP79" s="482">
        <f t="shared" si="4"/>
        <v>0</v>
      </c>
      <c r="AQ79" s="483">
        <f t="shared" si="4"/>
        <v>0</v>
      </c>
      <c r="AR79" s="484">
        <f t="shared" si="4"/>
        <v>0</v>
      </c>
    </row>
    <row r="80" spans="1:44" ht="15.75" customHeight="1">
      <c r="A80" s="71">
        <v>6431</v>
      </c>
      <c r="B80" s="72" t="s">
        <v>50</v>
      </c>
      <c r="C80" s="915" t="s">
        <v>43</v>
      </c>
      <c r="D80" s="888"/>
      <c r="E80" s="888"/>
      <c r="F80" s="889"/>
      <c r="G80" s="78"/>
      <c r="H80" s="74"/>
      <c r="I80" s="73">
        <v>5</v>
      </c>
      <c r="J80" s="75"/>
      <c r="K80" s="73">
        <f t="shared" si="6"/>
        <v>0</v>
      </c>
      <c r="L80" s="76"/>
      <c r="M80" s="77">
        <v>279</v>
      </c>
      <c r="N80" s="541">
        <f>ROUND(M80*'Exchange Rate'!$B$3,2)</f>
        <v>262.26</v>
      </c>
      <c r="O80" s="76"/>
      <c r="P80" s="519">
        <f t="shared" si="7"/>
        <v>0</v>
      </c>
      <c r="Q80" s="53"/>
      <c r="R80" s="158"/>
      <c r="S80" s="159"/>
      <c r="T80" s="160"/>
      <c r="U80" s="296"/>
      <c r="V80" s="161"/>
      <c r="W80" s="291"/>
      <c r="X80" s="162"/>
      <c r="Y80" s="165"/>
      <c r="Z80" s="306"/>
      <c r="AA80" s="385"/>
      <c r="AB80" s="163"/>
      <c r="AC80" s="164"/>
      <c r="AD80" s="166"/>
      <c r="AF80" s="472">
        <f t="shared" si="5"/>
        <v>0</v>
      </c>
      <c r="AG80" s="473">
        <f t="shared" si="5"/>
        <v>0</v>
      </c>
      <c r="AH80" s="474">
        <f t="shared" si="5"/>
        <v>0</v>
      </c>
      <c r="AI80" s="475">
        <f t="shared" si="5"/>
        <v>0</v>
      </c>
      <c r="AJ80" s="476">
        <f t="shared" si="5"/>
        <v>0</v>
      </c>
      <c r="AK80" s="477">
        <f t="shared" si="5"/>
        <v>0</v>
      </c>
      <c r="AL80" s="478">
        <f t="shared" si="4"/>
        <v>0</v>
      </c>
      <c r="AM80" s="479">
        <f t="shared" si="4"/>
        <v>0</v>
      </c>
      <c r="AN80" s="480">
        <f t="shared" si="4"/>
        <v>0</v>
      </c>
      <c r="AO80" s="481">
        <f t="shared" ref="AO80:AR136" si="8">$I80*AA80</f>
        <v>0</v>
      </c>
      <c r="AP80" s="482">
        <f t="shared" si="8"/>
        <v>0</v>
      </c>
      <c r="AQ80" s="483">
        <f t="shared" si="8"/>
        <v>0</v>
      </c>
      <c r="AR80" s="484">
        <f t="shared" si="8"/>
        <v>0</v>
      </c>
    </row>
    <row r="81" spans="1:44" ht="15.75" customHeight="1">
      <c r="A81" s="71">
        <v>6429</v>
      </c>
      <c r="B81" s="72" t="s">
        <v>50</v>
      </c>
      <c r="C81" s="915" t="s">
        <v>44</v>
      </c>
      <c r="D81" s="888"/>
      <c r="E81" s="888"/>
      <c r="F81" s="889"/>
      <c r="G81" s="78"/>
      <c r="H81" s="74"/>
      <c r="I81" s="73">
        <v>3</v>
      </c>
      <c r="J81" s="75"/>
      <c r="K81" s="73">
        <f t="shared" si="6"/>
        <v>0</v>
      </c>
      <c r="L81" s="76"/>
      <c r="M81" s="77">
        <v>349</v>
      </c>
      <c r="N81" s="541">
        <f>ROUND(M81*'Exchange Rate'!$B$3,2)</f>
        <v>328.06</v>
      </c>
      <c r="O81" s="76"/>
      <c r="P81" s="519">
        <f t="shared" si="7"/>
        <v>0</v>
      </c>
      <c r="Q81" s="53"/>
      <c r="R81" s="158"/>
      <c r="S81" s="159"/>
      <c r="T81" s="160"/>
      <c r="U81" s="296"/>
      <c r="V81" s="161"/>
      <c r="W81" s="291"/>
      <c r="X81" s="162"/>
      <c r="Y81" s="165"/>
      <c r="Z81" s="306"/>
      <c r="AA81" s="385"/>
      <c r="AB81" s="163"/>
      <c r="AC81" s="164"/>
      <c r="AD81" s="166"/>
      <c r="AF81" s="472">
        <f t="shared" si="5"/>
        <v>0</v>
      </c>
      <c r="AG81" s="473">
        <f t="shared" si="5"/>
        <v>0</v>
      </c>
      <c r="AH81" s="474">
        <f t="shared" si="5"/>
        <v>0</v>
      </c>
      <c r="AI81" s="475">
        <f t="shared" si="5"/>
        <v>0</v>
      </c>
      <c r="AJ81" s="476">
        <f t="shared" si="5"/>
        <v>0</v>
      </c>
      <c r="AK81" s="477">
        <f t="shared" si="5"/>
        <v>0</v>
      </c>
      <c r="AL81" s="478">
        <f t="shared" si="5"/>
        <v>0</v>
      </c>
      <c r="AM81" s="479">
        <f t="shared" si="5"/>
        <v>0</v>
      </c>
      <c r="AN81" s="480">
        <f t="shared" si="5"/>
        <v>0</v>
      </c>
      <c r="AO81" s="481">
        <f t="shared" si="8"/>
        <v>0</v>
      </c>
      <c r="AP81" s="482">
        <f t="shared" si="8"/>
        <v>0</v>
      </c>
      <c r="AQ81" s="483">
        <f t="shared" si="8"/>
        <v>0</v>
      </c>
      <c r="AR81" s="484">
        <f t="shared" si="8"/>
        <v>0</v>
      </c>
    </row>
    <row r="82" spans="1:44" ht="15.75" customHeight="1">
      <c r="A82" s="234">
        <v>6910</v>
      </c>
      <c r="B82" s="235" t="s">
        <v>114</v>
      </c>
      <c r="C82" s="912" t="s">
        <v>115</v>
      </c>
      <c r="D82" s="913"/>
      <c r="E82" s="913"/>
      <c r="F82" s="914"/>
      <c r="G82" s="236"/>
      <c r="H82" s="237"/>
      <c r="I82" s="238">
        <v>1</v>
      </c>
      <c r="J82" s="239"/>
      <c r="K82" s="238">
        <f t="shared" si="6"/>
        <v>0</v>
      </c>
      <c r="L82" s="240"/>
      <c r="M82" s="241">
        <v>439</v>
      </c>
      <c r="N82" s="542">
        <f>ROUND(M82*'Exchange Rate'!$B$3,2)</f>
        <v>412.66</v>
      </c>
      <c r="O82" s="240"/>
      <c r="P82" s="520">
        <f t="shared" si="7"/>
        <v>0</v>
      </c>
      <c r="Q82" s="53"/>
      <c r="R82" s="158"/>
      <c r="S82" s="159"/>
      <c r="T82" s="160"/>
      <c r="U82" s="296"/>
      <c r="V82" s="161"/>
      <c r="W82" s="291"/>
      <c r="X82" s="162"/>
      <c r="Y82" s="165"/>
      <c r="Z82" s="306"/>
      <c r="AA82" s="385"/>
      <c r="AB82" s="163"/>
      <c r="AC82" s="164"/>
      <c r="AD82" s="166"/>
      <c r="AF82" s="472">
        <f t="shared" si="5"/>
        <v>0</v>
      </c>
      <c r="AG82" s="473">
        <f t="shared" si="5"/>
        <v>0</v>
      </c>
      <c r="AH82" s="474">
        <f t="shared" si="5"/>
        <v>0</v>
      </c>
      <c r="AI82" s="475">
        <f t="shared" si="5"/>
        <v>0</v>
      </c>
      <c r="AJ82" s="476">
        <f t="shared" si="5"/>
        <v>0</v>
      </c>
      <c r="AK82" s="477">
        <f t="shared" si="5"/>
        <v>0</v>
      </c>
      <c r="AL82" s="478">
        <f t="shared" si="5"/>
        <v>0</v>
      </c>
      <c r="AM82" s="479">
        <f t="shared" si="5"/>
        <v>0</v>
      </c>
      <c r="AN82" s="480">
        <f t="shared" si="5"/>
        <v>0</v>
      </c>
      <c r="AO82" s="481">
        <f t="shared" si="8"/>
        <v>0</v>
      </c>
      <c r="AP82" s="482">
        <f t="shared" si="8"/>
        <v>0</v>
      </c>
      <c r="AQ82" s="483">
        <f t="shared" si="8"/>
        <v>0</v>
      </c>
      <c r="AR82" s="484">
        <f t="shared" si="8"/>
        <v>0</v>
      </c>
    </row>
    <row r="83" spans="1:44" ht="15.75" customHeight="1">
      <c r="A83" s="234">
        <v>6890</v>
      </c>
      <c r="B83" s="235" t="s">
        <v>114</v>
      </c>
      <c r="C83" s="912" t="s">
        <v>116</v>
      </c>
      <c r="D83" s="913"/>
      <c r="E83" s="913"/>
      <c r="F83" s="914"/>
      <c r="G83" s="236"/>
      <c r="H83" s="237"/>
      <c r="I83" s="238">
        <v>1</v>
      </c>
      <c r="J83" s="239"/>
      <c r="K83" s="238">
        <f t="shared" si="6"/>
        <v>0</v>
      </c>
      <c r="L83" s="240"/>
      <c r="M83" s="241">
        <v>425</v>
      </c>
      <c r="N83" s="542">
        <f>ROUND(M83*'Exchange Rate'!$B$3,2)</f>
        <v>399.5</v>
      </c>
      <c r="O83" s="240"/>
      <c r="P83" s="520">
        <f t="shared" si="7"/>
        <v>0</v>
      </c>
      <c r="Q83" s="53"/>
      <c r="R83" s="158"/>
      <c r="S83" s="159"/>
      <c r="T83" s="160"/>
      <c r="U83" s="296"/>
      <c r="V83" s="161"/>
      <c r="W83" s="291"/>
      <c r="X83" s="162"/>
      <c r="Y83" s="165"/>
      <c r="Z83" s="306"/>
      <c r="AA83" s="385"/>
      <c r="AB83" s="163"/>
      <c r="AC83" s="164"/>
      <c r="AD83" s="166"/>
      <c r="AF83" s="472">
        <f t="shared" si="5"/>
        <v>0</v>
      </c>
      <c r="AG83" s="473">
        <f t="shared" si="5"/>
        <v>0</v>
      </c>
      <c r="AH83" s="474">
        <f t="shared" si="5"/>
        <v>0</v>
      </c>
      <c r="AI83" s="475">
        <f t="shared" si="5"/>
        <v>0</v>
      </c>
      <c r="AJ83" s="476">
        <f t="shared" si="5"/>
        <v>0</v>
      </c>
      <c r="AK83" s="477">
        <f t="shared" si="5"/>
        <v>0</v>
      </c>
      <c r="AL83" s="478">
        <f t="shared" si="5"/>
        <v>0</v>
      </c>
      <c r="AM83" s="479">
        <f t="shared" si="5"/>
        <v>0</v>
      </c>
      <c r="AN83" s="480">
        <f t="shared" si="5"/>
        <v>0</v>
      </c>
      <c r="AO83" s="481">
        <f t="shared" si="8"/>
        <v>0</v>
      </c>
      <c r="AP83" s="482">
        <f t="shared" si="8"/>
        <v>0</v>
      </c>
      <c r="AQ83" s="483">
        <f t="shared" si="8"/>
        <v>0</v>
      </c>
      <c r="AR83" s="484">
        <f t="shared" si="8"/>
        <v>0</v>
      </c>
    </row>
    <row r="84" spans="1:44" ht="15.75" customHeight="1">
      <c r="A84" s="234">
        <v>6891</v>
      </c>
      <c r="B84" s="235" t="s">
        <v>114</v>
      </c>
      <c r="C84" s="912" t="s">
        <v>117</v>
      </c>
      <c r="D84" s="913"/>
      <c r="E84" s="913"/>
      <c r="F84" s="914"/>
      <c r="G84" s="236"/>
      <c r="H84" s="237"/>
      <c r="I84" s="238">
        <v>1</v>
      </c>
      <c r="J84" s="239"/>
      <c r="K84" s="238">
        <f t="shared" ref="K84:K136" si="9">SUM(R84:AD84)</f>
        <v>0</v>
      </c>
      <c r="L84" s="240"/>
      <c r="M84" s="241">
        <v>389</v>
      </c>
      <c r="N84" s="542">
        <f>ROUND(M84*'Exchange Rate'!$B$3,2)</f>
        <v>365.66</v>
      </c>
      <c r="O84" s="240"/>
      <c r="P84" s="520">
        <f t="shared" si="7"/>
        <v>0</v>
      </c>
      <c r="Q84" s="53"/>
      <c r="R84" s="158"/>
      <c r="S84" s="159"/>
      <c r="T84" s="160"/>
      <c r="U84" s="296"/>
      <c r="V84" s="161"/>
      <c r="W84" s="291"/>
      <c r="X84" s="162"/>
      <c r="Y84" s="165"/>
      <c r="Z84" s="306"/>
      <c r="AA84" s="385"/>
      <c r="AB84" s="163"/>
      <c r="AC84" s="164"/>
      <c r="AD84" s="166"/>
      <c r="AF84" s="472">
        <f t="shared" si="5"/>
        <v>0</v>
      </c>
      <c r="AG84" s="473">
        <f t="shared" si="5"/>
        <v>0</v>
      </c>
      <c r="AH84" s="474">
        <f t="shared" si="5"/>
        <v>0</v>
      </c>
      <c r="AI84" s="475">
        <f t="shared" si="5"/>
        <v>0</v>
      </c>
      <c r="AJ84" s="476">
        <f t="shared" si="5"/>
        <v>0</v>
      </c>
      <c r="AK84" s="477">
        <f t="shared" si="5"/>
        <v>0</v>
      </c>
      <c r="AL84" s="478">
        <f t="shared" si="5"/>
        <v>0</v>
      </c>
      <c r="AM84" s="479">
        <f t="shared" si="5"/>
        <v>0</v>
      </c>
      <c r="AN84" s="480">
        <f t="shared" si="5"/>
        <v>0</v>
      </c>
      <c r="AO84" s="481">
        <f t="shared" si="8"/>
        <v>0</v>
      </c>
      <c r="AP84" s="482">
        <f t="shared" si="8"/>
        <v>0</v>
      </c>
      <c r="AQ84" s="483">
        <f t="shared" si="8"/>
        <v>0</v>
      </c>
      <c r="AR84" s="484">
        <f t="shared" si="8"/>
        <v>0</v>
      </c>
    </row>
    <row r="85" spans="1:44" ht="15.75" customHeight="1">
      <c r="A85" s="234">
        <v>6892</v>
      </c>
      <c r="B85" s="235" t="s">
        <v>114</v>
      </c>
      <c r="C85" s="912" t="s">
        <v>118</v>
      </c>
      <c r="D85" s="913"/>
      <c r="E85" s="913"/>
      <c r="F85" s="914"/>
      <c r="G85" s="236"/>
      <c r="H85" s="237"/>
      <c r="I85" s="238">
        <v>1</v>
      </c>
      <c r="J85" s="239"/>
      <c r="K85" s="238">
        <f t="shared" si="9"/>
        <v>0</v>
      </c>
      <c r="L85" s="240"/>
      <c r="M85" s="241">
        <v>329</v>
      </c>
      <c r="N85" s="542">
        <f>ROUND(M85*'Exchange Rate'!$B$3,2)</f>
        <v>309.26</v>
      </c>
      <c r="O85" s="240"/>
      <c r="P85" s="520">
        <f t="shared" si="7"/>
        <v>0</v>
      </c>
      <c r="Q85" s="53"/>
      <c r="R85" s="158"/>
      <c r="S85" s="159"/>
      <c r="T85" s="160"/>
      <c r="U85" s="296"/>
      <c r="V85" s="161"/>
      <c r="W85" s="291"/>
      <c r="X85" s="162"/>
      <c r="Y85" s="165"/>
      <c r="Z85" s="306"/>
      <c r="AA85" s="385"/>
      <c r="AB85" s="163"/>
      <c r="AC85" s="164"/>
      <c r="AD85" s="166"/>
      <c r="AF85" s="472">
        <f t="shared" si="5"/>
        <v>0</v>
      </c>
      <c r="AG85" s="473">
        <f t="shared" si="5"/>
        <v>0</v>
      </c>
      <c r="AH85" s="474">
        <f t="shared" si="5"/>
        <v>0</v>
      </c>
      <c r="AI85" s="475">
        <f t="shared" ref="AI85:AN127" si="10">$I85*U85</f>
        <v>0</v>
      </c>
      <c r="AJ85" s="476">
        <f t="shared" si="10"/>
        <v>0</v>
      </c>
      <c r="AK85" s="477">
        <f t="shared" si="10"/>
        <v>0</v>
      </c>
      <c r="AL85" s="478">
        <f t="shared" si="10"/>
        <v>0</v>
      </c>
      <c r="AM85" s="479">
        <f t="shared" si="10"/>
        <v>0</v>
      </c>
      <c r="AN85" s="480">
        <f t="shared" si="10"/>
        <v>0</v>
      </c>
      <c r="AO85" s="481">
        <f t="shared" si="8"/>
        <v>0</v>
      </c>
      <c r="AP85" s="482">
        <f t="shared" si="8"/>
        <v>0</v>
      </c>
      <c r="AQ85" s="483">
        <f t="shared" si="8"/>
        <v>0</v>
      </c>
      <c r="AR85" s="484">
        <f t="shared" si="8"/>
        <v>0</v>
      </c>
    </row>
    <row r="86" spans="1:44" ht="15.75" customHeight="1">
      <c r="A86" s="395">
        <v>6003</v>
      </c>
      <c r="B86" s="396" t="s">
        <v>51</v>
      </c>
      <c r="C86" s="916" t="s">
        <v>52</v>
      </c>
      <c r="D86" s="917"/>
      <c r="E86" s="917"/>
      <c r="F86" s="918"/>
      <c r="G86" s="397"/>
      <c r="H86" s="398"/>
      <c r="I86" s="397">
        <v>7</v>
      </c>
      <c r="J86" s="399"/>
      <c r="K86" s="397">
        <f t="shared" si="9"/>
        <v>0</v>
      </c>
      <c r="L86" s="400"/>
      <c r="M86" s="401">
        <v>109</v>
      </c>
      <c r="N86" s="543">
        <f>ROUND(M86*'Exchange Rate'!$B$3,2)</f>
        <v>102.46</v>
      </c>
      <c r="O86" s="400"/>
      <c r="P86" s="521">
        <f t="shared" si="7"/>
        <v>0</v>
      </c>
      <c r="Q86" s="53"/>
      <c r="R86" s="158"/>
      <c r="S86" s="159"/>
      <c r="T86" s="160"/>
      <c r="U86" s="296"/>
      <c r="V86" s="161"/>
      <c r="W86" s="291"/>
      <c r="X86" s="162"/>
      <c r="Y86" s="165"/>
      <c r="Z86" s="306"/>
      <c r="AA86" s="385"/>
      <c r="AB86" s="163"/>
      <c r="AC86" s="164"/>
      <c r="AD86" s="166"/>
      <c r="AF86" s="472">
        <f t="shared" ref="AF86:AK136" si="11">$I86*R86</f>
        <v>0</v>
      </c>
      <c r="AG86" s="473">
        <f t="shared" si="11"/>
        <v>0</v>
      </c>
      <c r="AH86" s="474">
        <f t="shared" si="11"/>
        <v>0</v>
      </c>
      <c r="AI86" s="475">
        <f t="shared" si="10"/>
        <v>0</v>
      </c>
      <c r="AJ86" s="476">
        <f t="shared" si="10"/>
        <v>0</v>
      </c>
      <c r="AK86" s="477">
        <f t="shared" si="10"/>
        <v>0</v>
      </c>
      <c r="AL86" s="478">
        <f t="shared" si="10"/>
        <v>0</v>
      </c>
      <c r="AM86" s="479">
        <f t="shared" si="10"/>
        <v>0</v>
      </c>
      <c r="AN86" s="480">
        <f t="shared" si="10"/>
        <v>0</v>
      </c>
      <c r="AO86" s="481">
        <f t="shared" si="8"/>
        <v>0</v>
      </c>
      <c r="AP86" s="482">
        <f t="shared" si="8"/>
        <v>0</v>
      </c>
      <c r="AQ86" s="483">
        <f t="shared" si="8"/>
        <v>0</v>
      </c>
      <c r="AR86" s="484">
        <f t="shared" si="8"/>
        <v>0</v>
      </c>
    </row>
    <row r="87" spans="1:44" ht="15.75" customHeight="1">
      <c r="A87" s="79">
        <v>6219</v>
      </c>
      <c r="B87" s="80" t="s">
        <v>53</v>
      </c>
      <c r="C87" s="908" t="s">
        <v>54</v>
      </c>
      <c r="D87" s="888"/>
      <c r="E87" s="888"/>
      <c r="F87" s="889"/>
      <c r="G87" s="81">
        <v>1</v>
      </c>
      <c r="H87" s="82"/>
      <c r="I87" s="81">
        <v>10</v>
      </c>
      <c r="J87" s="83"/>
      <c r="K87" s="81">
        <f t="shared" si="9"/>
        <v>0</v>
      </c>
      <c r="L87" s="84"/>
      <c r="M87" s="85">
        <v>85</v>
      </c>
      <c r="N87" s="544">
        <f>ROUND(M87*'Exchange Rate'!$B$3,2)</f>
        <v>79.900000000000006</v>
      </c>
      <c r="O87" s="84"/>
      <c r="P87" s="522">
        <f t="shared" si="7"/>
        <v>0</v>
      </c>
      <c r="Q87" s="53"/>
      <c r="R87" s="158"/>
      <c r="S87" s="159"/>
      <c r="T87" s="160"/>
      <c r="U87" s="296"/>
      <c r="V87" s="161"/>
      <c r="W87" s="291"/>
      <c r="X87" s="162"/>
      <c r="Y87" s="165"/>
      <c r="Z87" s="306"/>
      <c r="AA87" s="385"/>
      <c r="AB87" s="163"/>
      <c r="AC87" s="164"/>
      <c r="AD87" s="166"/>
      <c r="AF87" s="472">
        <f t="shared" si="11"/>
        <v>0</v>
      </c>
      <c r="AG87" s="473">
        <f t="shared" si="11"/>
        <v>0</v>
      </c>
      <c r="AH87" s="474">
        <f t="shared" si="11"/>
        <v>0</v>
      </c>
      <c r="AI87" s="475">
        <f t="shared" si="10"/>
        <v>0</v>
      </c>
      <c r="AJ87" s="476">
        <f t="shared" si="10"/>
        <v>0</v>
      </c>
      <c r="AK87" s="477">
        <f t="shared" si="10"/>
        <v>0</v>
      </c>
      <c r="AL87" s="478">
        <f t="shared" si="10"/>
        <v>0</v>
      </c>
      <c r="AM87" s="479">
        <f t="shared" si="10"/>
        <v>0</v>
      </c>
      <c r="AN87" s="480">
        <f t="shared" si="10"/>
        <v>0</v>
      </c>
      <c r="AO87" s="481">
        <f t="shared" si="8"/>
        <v>0</v>
      </c>
      <c r="AP87" s="482">
        <f t="shared" si="8"/>
        <v>0</v>
      </c>
      <c r="AQ87" s="483">
        <f t="shared" si="8"/>
        <v>0</v>
      </c>
      <c r="AR87" s="484">
        <f t="shared" si="8"/>
        <v>0</v>
      </c>
    </row>
    <row r="88" spans="1:44" ht="15.75" customHeight="1">
      <c r="A88" s="79">
        <v>6218</v>
      </c>
      <c r="B88" s="80" t="s">
        <v>53</v>
      </c>
      <c r="C88" s="908" t="s">
        <v>55</v>
      </c>
      <c r="D88" s="888"/>
      <c r="E88" s="888"/>
      <c r="F88" s="889"/>
      <c r="G88" s="81">
        <v>1</v>
      </c>
      <c r="H88" s="82"/>
      <c r="I88" s="81">
        <v>8</v>
      </c>
      <c r="J88" s="83"/>
      <c r="K88" s="81">
        <f t="shared" si="9"/>
        <v>0</v>
      </c>
      <c r="L88" s="84"/>
      <c r="M88" s="85">
        <v>109</v>
      </c>
      <c r="N88" s="544">
        <f>ROUND(M88*'Exchange Rate'!$B$3,2)</f>
        <v>102.46</v>
      </c>
      <c r="O88" s="84"/>
      <c r="P88" s="522">
        <f t="shared" si="7"/>
        <v>0</v>
      </c>
      <c r="Q88" s="53"/>
      <c r="R88" s="158"/>
      <c r="S88" s="159"/>
      <c r="T88" s="160"/>
      <c r="U88" s="296"/>
      <c r="V88" s="161"/>
      <c r="W88" s="291"/>
      <c r="X88" s="162"/>
      <c r="Y88" s="165"/>
      <c r="Z88" s="306"/>
      <c r="AA88" s="385"/>
      <c r="AB88" s="163"/>
      <c r="AC88" s="164"/>
      <c r="AD88" s="166"/>
      <c r="AF88" s="472">
        <f t="shared" si="11"/>
        <v>0</v>
      </c>
      <c r="AG88" s="473">
        <f t="shared" si="11"/>
        <v>0</v>
      </c>
      <c r="AH88" s="474">
        <f t="shared" si="11"/>
        <v>0</v>
      </c>
      <c r="AI88" s="475">
        <f t="shared" si="10"/>
        <v>0</v>
      </c>
      <c r="AJ88" s="476">
        <f t="shared" si="10"/>
        <v>0</v>
      </c>
      <c r="AK88" s="477">
        <f t="shared" si="10"/>
        <v>0</v>
      </c>
      <c r="AL88" s="478">
        <f t="shared" si="10"/>
        <v>0</v>
      </c>
      <c r="AM88" s="479">
        <f t="shared" si="10"/>
        <v>0</v>
      </c>
      <c r="AN88" s="480">
        <f t="shared" si="10"/>
        <v>0</v>
      </c>
      <c r="AO88" s="481">
        <f t="shared" si="8"/>
        <v>0</v>
      </c>
      <c r="AP88" s="482">
        <f t="shared" si="8"/>
        <v>0</v>
      </c>
      <c r="AQ88" s="483">
        <f t="shared" si="8"/>
        <v>0</v>
      </c>
      <c r="AR88" s="484">
        <f t="shared" si="8"/>
        <v>0</v>
      </c>
    </row>
    <row r="89" spans="1:44" ht="15.75" customHeight="1">
      <c r="A89" s="79">
        <v>5934</v>
      </c>
      <c r="B89" s="80" t="s">
        <v>53</v>
      </c>
      <c r="C89" s="908" t="s">
        <v>56</v>
      </c>
      <c r="D89" s="888"/>
      <c r="E89" s="888"/>
      <c r="F89" s="889"/>
      <c r="G89" s="86"/>
      <c r="H89" s="82"/>
      <c r="I89" s="81">
        <v>1</v>
      </c>
      <c r="J89" s="83"/>
      <c r="K89" s="81">
        <f t="shared" si="9"/>
        <v>0</v>
      </c>
      <c r="L89" s="84"/>
      <c r="M89" s="85">
        <v>195</v>
      </c>
      <c r="N89" s="544">
        <f>ROUND(M89*'Exchange Rate'!$B$3,2)</f>
        <v>183.3</v>
      </c>
      <c r="O89" s="84"/>
      <c r="P89" s="522">
        <f t="shared" si="7"/>
        <v>0</v>
      </c>
      <c r="Q89" s="53"/>
      <c r="R89" s="158"/>
      <c r="S89" s="159"/>
      <c r="T89" s="160"/>
      <c r="U89" s="296"/>
      <c r="V89" s="161"/>
      <c r="W89" s="291"/>
      <c r="X89" s="162"/>
      <c r="Y89" s="165"/>
      <c r="Z89" s="306"/>
      <c r="AA89" s="385"/>
      <c r="AB89" s="163"/>
      <c r="AC89" s="164"/>
      <c r="AD89" s="166"/>
      <c r="AF89" s="472">
        <f t="shared" si="11"/>
        <v>0</v>
      </c>
      <c r="AG89" s="473">
        <f t="shared" si="11"/>
        <v>0</v>
      </c>
      <c r="AH89" s="474">
        <f t="shared" si="11"/>
        <v>0</v>
      </c>
      <c r="AI89" s="475">
        <f t="shared" si="10"/>
        <v>0</v>
      </c>
      <c r="AJ89" s="476">
        <f t="shared" si="10"/>
        <v>0</v>
      </c>
      <c r="AK89" s="477">
        <f t="shared" si="10"/>
        <v>0</v>
      </c>
      <c r="AL89" s="478">
        <f t="shared" si="10"/>
        <v>0</v>
      </c>
      <c r="AM89" s="479">
        <f t="shared" si="10"/>
        <v>0</v>
      </c>
      <c r="AN89" s="480">
        <f t="shared" si="10"/>
        <v>0</v>
      </c>
      <c r="AO89" s="481">
        <f t="shared" si="8"/>
        <v>0</v>
      </c>
      <c r="AP89" s="482">
        <f t="shared" si="8"/>
        <v>0</v>
      </c>
      <c r="AQ89" s="483">
        <f t="shared" si="8"/>
        <v>0</v>
      </c>
      <c r="AR89" s="484">
        <f t="shared" si="8"/>
        <v>0</v>
      </c>
    </row>
    <row r="90" spans="1:44" ht="15.75" customHeight="1">
      <c r="A90" s="79">
        <v>5933</v>
      </c>
      <c r="B90" s="80" t="s">
        <v>53</v>
      </c>
      <c r="C90" s="908" t="s">
        <v>181</v>
      </c>
      <c r="D90" s="888"/>
      <c r="E90" s="888"/>
      <c r="F90" s="889"/>
      <c r="G90" s="86"/>
      <c r="H90" s="82"/>
      <c r="I90" s="81">
        <v>10</v>
      </c>
      <c r="J90" s="83"/>
      <c r="K90" s="81">
        <f t="shared" si="9"/>
        <v>0</v>
      </c>
      <c r="L90" s="84"/>
      <c r="M90" s="85">
        <v>119</v>
      </c>
      <c r="N90" s="544">
        <f>ROUND(M90*'Exchange Rate'!$B$3,2)</f>
        <v>111.86</v>
      </c>
      <c r="O90" s="84"/>
      <c r="P90" s="522">
        <f t="shared" si="7"/>
        <v>0</v>
      </c>
      <c r="Q90" s="53"/>
      <c r="R90" s="158"/>
      <c r="S90" s="159"/>
      <c r="T90" s="160"/>
      <c r="U90" s="296"/>
      <c r="V90" s="161"/>
      <c r="W90" s="291"/>
      <c r="X90" s="162"/>
      <c r="Y90" s="165"/>
      <c r="Z90" s="306"/>
      <c r="AA90" s="385"/>
      <c r="AB90" s="163"/>
      <c r="AC90" s="164"/>
      <c r="AD90" s="166"/>
      <c r="AF90" s="472">
        <f t="shared" si="11"/>
        <v>0</v>
      </c>
      <c r="AG90" s="473">
        <f t="shared" si="11"/>
        <v>0</v>
      </c>
      <c r="AH90" s="474">
        <f t="shared" si="11"/>
        <v>0</v>
      </c>
      <c r="AI90" s="475">
        <f t="shared" si="10"/>
        <v>0</v>
      </c>
      <c r="AJ90" s="476">
        <f t="shared" si="10"/>
        <v>0</v>
      </c>
      <c r="AK90" s="477">
        <f t="shared" si="10"/>
        <v>0</v>
      </c>
      <c r="AL90" s="478">
        <f t="shared" si="10"/>
        <v>0</v>
      </c>
      <c r="AM90" s="479">
        <f t="shared" si="10"/>
        <v>0</v>
      </c>
      <c r="AN90" s="480">
        <f t="shared" si="10"/>
        <v>0</v>
      </c>
      <c r="AO90" s="481">
        <f t="shared" si="8"/>
        <v>0</v>
      </c>
      <c r="AP90" s="482">
        <f t="shared" si="8"/>
        <v>0</v>
      </c>
      <c r="AQ90" s="483">
        <f t="shared" si="8"/>
        <v>0</v>
      </c>
      <c r="AR90" s="484">
        <f t="shared" si="8"/>
        <v>0</v>
      </c>
    </row>
    <row r="91" spans="1:44" ht="15.75" customHeight="1">
      <c r="A91" s="79">
        <v>5857</v>
      </c>
      <c r="B91" s="80" t="s">
        <v>53</v>
      </c>
      <c r="C91" s="908" t="s">
        <v>182</v>
      </c>
      <c r="D91" s="888"/>
      <c r="E91" s="888"/>
      <c r="F91" s="889"/>
      <c r="G91" s="86"/>
      <c r="H91" s="82"/>
      <c r="I91" s="81">
        <v>5</v>
      </c>
      <c r="J91" s="83"/>
      <c r="K91" s="81">
        <f t="shared" si="9"/>
        <v>0</v>
      </c>
      <c r="L91" s="84"/>
      <c r="M91" s="85">
        <v>169</v>
      </c>
      <c r="N91" s="544">
        <f>ROUND(M91*'Exchange Rate'!$B$3,2)</f>
        <v>158.86000000000001</v>
      </c>
      <c r="O91" s="84"/>
      <c r="P91" s="522">
        <f t="shared" si="7"/>
        <v>0</v>
      </c>
      <c r="Q91" s="53"/>
      <c r="R91" s="158"/>
      <c r="S91" s="159"/>
      <c r="T91" s="160"/>
      <c r="U91" s="296"/>
      <c r="V91" s="161"/>
      <c r="W91" s="291"/>
      <c r="X91" s="162"/>
      <c r="Y91" s="165"/>
      <c r="Z91" s="306"/>
      <c r="AA91" s="385"/>
      <c r="AB91" s="163"/>
      <c r="AC91" s="164"/>
      <c r="AD91" s="166"/>
      <c r="AF91" s="472">
        <f t="shared" si="11"/>
        <v>0</v>
      </c>
      <c r="AG91" s="473">
        <f t="shared" si="11"/>
        <v>0</v>
      </c>
      <c r="AH91" s="474">
        <f t="shared" si="11"/>
        <v>0</v>
      </c>
      <c r="AI91" s="475">
        <f t="shared" si="10"/>
        <v>0</v>
      </c>
      <c r="AJ91" s="476">
        <f t="shared" si="10"/>
        <v>0</v>
      </c>
      <c r="AK91" s="477">
        <f t="shared" si="10"/>
        <v>0</v>
      </c>
      <c r="AL91" s="478">
        <f t="shared" si="10"/>
        <v>0</v>
      </c>
      <c r="AM91" s="479">
        <f t="shared" si="10"/>
        <v>0</v>
      </c>
      <c r="AN91" s="480">
        <f t="shared" si="10"/>
        <v>0</v>
      </c>
      <c r="AO91" s="481">
        <f t="shared" si="8"/>
        <v>0</v>
      </c>
      <c r="AP91" s="482">
        <f t="shared" si="8"/>
        <v>0</v>
      </c>
      <c r="AQ91" s="483">
        <f t="shared" si="8"/>
        <v>0</v>
      </c>
      <c r="AR91" s="484">
        <f t="shared" si="8"/>
        <v>0</v>
      </c>
    </row>
    <row r="92" spans="1:44" ht="15.75" customHeight="1">
      <c r="A92" s="79">
        <v>5930</v>
      </c>
      <c r="B92" s="80" t="s">
        <v>53</v>
      </c>
      <c r="C92" s="908" t="s">
        <v>183</v>
      </c>
      <c r="D92" s="888"/>
      <c r="E92" s="888"/>
      <c r="F92" s="889"/>
      <c r="G92" s="86"/>
      <c r="H92" s="82"/>
      <c r="I92" s="81">
        <v>5</v>
      </c>
      <c r="J92" s="83"/>
      <c r="K92" s="81">
        <f t="shared" si="9"/>
        <v>0</v>
      </c>
      <c r="L92" s="84"/>
      <c r="M92" s="85">
        <v>299</v>
      </c>
      <c r="N92" s="544">
        <f>ROUND(M92*'Exchange Rate'!$B$3,2)</f>
        <v>281.06</v>
      </c>
      <c r="O92" s="84"/>
      <c r="P92" s="522">
        <f t="shared" si="7"/>
        <v>0</v>
      </c>
      <c r="Q92" s="53"/>
      <c r="R92" s="158"/>
      <c r="S92" s="159"/>
      <c r="T92" s="160"/>
      <c r="U92" s="296"/>
      <c r="V92" s="161"/>
      <c r="W92" s="291"/>
      <c r="X92" s="162"/>
      <c r="Y92" s="165"/>
      <c r="Z92" s="306"/>
      <c r="AA92" s="385"/>
      <c r="AB92" s="163"/>
      <c r="AC92" s="164"/>
      <c r="AD92" s="166"/>
      <c r="AF92" s="472">
        <f t="shared" si="11"/>
        <v>0</v>
      </c>
      <c r="AG92" s="473">
        <f t="shared" si="11"/>
        <v>0</v>
      </c>
      <c r="AH92" s="474">
        <f t="shared" si="11"/>
        <v>0</v>
      </c>
      <c r="AI92" s="475">
        <f t="shared" si="10"/>
        <v>0</v>
      </c>
      <c r="AJ92" s="476">
        <f t="shared" si="10"/>
        <v>0</v>
      </c>
      <c r="AK92" s="477">
        <f t="shared" si="10"/>
        <v>0</v>
      </c>
      <c r="AL92" s="478">
        <f t="shared" si="10"/>
        <v>0</v>
      </c>
      <c r="AM92" s="479">
        <f t="shared" si="10"/>
        <v>0</v>
      </c>
      <c r="AN92" s="480">
        <f t="shared" si="10"/>
        <v>0</v>
      </c>
      <c r="AO92" s="481">
        <f t="shared" si="8"/>
        <v>0</v>
      </c>
      <c r="AP92" s="482">
        <f t="shared" si="8"/>
        <v>0</v>
      </c>
      <c r="AQ92" s="483">
        <f t="shared" si="8"/>
        <v>0</v>
      </c>
      <c r="AR92" s="484">
        <f t="shared" si="8"/>
        <v>0</v>
      </c>
    </row>
    <row r="93" spans="1:44" ht="15.75" customHeight="1">
      <c r="A93" s="79">
        <v>5929</v>
      </c>
      <c r="B93" s="80" t="s">
        <v>53</v>
      </c>
      <c r="C93" s="908" t="s">
        <v>184</v>
      </c>
      <c r="D93" s="888"/>
      <c r="E93" s="888"/>
      <c r="F93" s="889"/>
      <c r="G93" s="86"/>
      <c r="H93" s="82"/>
      <c r="I93" s="81">
        <v>15</v>
      </c>
      <c r="J93" s="83"/>
      <c r="K93" s="81">
        <f t="shared" si="9"/>
        <v>0</v>
      </c>
      <c r="L93" s="84"/>
      <c r="M93" s="85">
        <v>229</v>
      </c>
      <c r="N93" s="544">
        <f>ROUND(M93*'Exchange Rate'!$B$3,2)</f>
        <v>215.26</v>
      </c>
      <c r="O93" s="84"/>
      <c r="P93" s="522">
        <f t="shared" si="7"/>
        <v>0</v>
      </c>
      <c r="Q93" s="53"/>
      <c r="R93" s="158"/>
      <c r="S93" s="159"/>
      <c r="T93" s="160"/>
      <c r="U93" s="296"/>
      <c r="V93" s="161"/>
      <c r="W93" s="291"/>
      <c r="X93" s="162"/>
      <c r="Y93" s="165"/>
      <c r="Z93" s="306"/>
      <c r="AA93" s="385"/>
      <c r="AB93" s="163"/>
      <c r="AC93" s="164"/>
      <c r="AD93" s="166"/>
      <c r="AF93" s="472">
        <f t="shared" si="11"/>
        <v>0</v>
      </c>
      <c r="AG93" s="473">
        <f t="shared" si="11"/>
        <v>0</v>
      </c>
      <c r="AH93" s="474">
        <f t="shared" si="11"/>
        <v>0</v>
      </c>
      <c r="AI93" s="475">
        <f t="shared" si="10"/>
        <v>0</v>
      </c>
      <c r="AJ93" s="476">
        <f t="shared" si="10"/>
        <v>0</v>
      </c>
      <c r="AK93" s="477">
        <f t="shared" si="10"/>
        <v>0</v>
      </c>
      <c r="AL93" s="478">
        <f t="shared" si="10"/>
        <v>0</v>
      </c>
      <c r="AM93" s="479">
        <f t="shared" si="10"/>
        <v>0</v>
      </c>
      <c r="AN93" s="480">
        <f t="shared" si="10"/>
        <v>0</v>
      </c>
      <c r="AO93" s="481">
        <f t="shared" si="8"/>
        <v>0</v>
      </c>
      <c r="AP93" s="482">
        <f t="shared" si="8"/>
        <v>0</v>
      </c>
      <c r="AQ93" s="483">
        <f t="shared" si="8"/>
        <v>0</v>
      </c>
      <c r="AR93" s="484">
        <f t="shared" si="8"/>
        <v>0</v>
      </c>
    </row>
    <row r="94" spans="1:44" ht="15.75" customHeight="1">
      <c r="A94" s="79">
        <v>5926</v>
      </c>
      <c r="B94" s="80" t="s">
        <v>53</v>
      </c>
      <c r="C94" s="908" t="s">
        <v>57</v>
      </c>
      <c r="D94" s="888"/>
      <c r="E94" s="888"/>
      <c r="F94" s="889"/>
      <c r="G94" s="81">
        <v>1</v>
      </c>
      <c r="H94" s="82"/>
      <c r="I94" s="81">
        <v>5</v>
      </c>
      <c r="J94" s="83"/>
      <c r="K94" s="81">
        <f t="shared" si="9"/>
        <v>0</v>
      </c>
      <c r="L94" s="84"/>
      <c r="M94" s="85">
        <v>119</v>
      </c>
      <c r="N94" s="544">
        <f>ROUND(M94*'Exchange Rate'!$B$3,2)</f>
        <v>111.86</v>
      </c>
      <c r="O94" s="84"/>
      <c r="P94" s="522">
        <f t="shared" si="7"/>
        <v>0</v>
      </c>
      <c r="Q94" s="53"/>
      <c r="R94" s="158"/>
      <c r="S94" s="159"/>
      <c r="T94" s="160"/>
      <c r="U94" s="296"/>
      <c r="V94" s="161"/>
      <c r="W94" s="291"/>
      <c r="X94" s="162"/>
      <c r="Y94" s="165"/>
      <c r="Z94" s="306"/>
      <c r="AA94" s="385"/>
      <c r="AB94" s="163"/>
      <c r="AC94" s="164"/>
      <c r="AD94" s="166"/>
      <c r="AF94" s="472">
        <f t="shared" si="11"/>
        <v>0</v>
      </c>
      <c r="AG94" s="473">
        <f t="shared" si="11"/>
        <v>0</v>
      </c>
      <c r="AH94" s="474">
        <f t="shared" si="11"/>
        <v>0</v>
      </c>
      <c r="AI94" s="475">
        <f t="shared" si="10"/>
        <v>0</v>
      </c>
      <c r="AJ94" s="476">
        <f t="shared" si="10"/>
        <v>0</v>
      </c>
      <c r="AK94" s="477">
        <f t="shared" si="10"/>
        <v>0</v>
      </c>
      <c r="AL94" s="478">
        <f t="shared" si="10"/>
        <v>0</v>
      </c>
      <c r="AM94" s="479">
        <f t="shared" si="10"/>
        <v>0</v>
      </c>
      <c r="AN94" s="480">
        <f t="shared" si="10"/>
        <v>0</v>
      </c>
      <c r="AO94" s="481">
        <f t="shared" si="8"/>
        <v>0</v>
      </c>
      <c r="AP94" s="482">
        <f t="shared" si="8"/>
        <v>0</v>
      </c>
      <c r="AQ94" s="483">
        <f t="shared" si="8"/>
        <v>0</v>
      </c>
      <c r="AR94" s="484">
        <f t="shared" si="8"/>
        <v>0</v>
      </c>
    </row>
    <row r="95" spans="1:44" ht="15.75" customHeight="1">
      <c r="A95" s="79">
        <v>6217</v>
      </c>
      <c r="B95" s="80" t="s">
        <v>53</v>
      </c>
      <c r="C95" s="908" t="s">
        <v>58</v>
      </c>
      <c r="D95" s="888"/>
      <c r="E95" s="888"/>
      <c r="F95" s="889"/>
      <c r="G95" s="81"/>
      <c r="H95" s="82"/>
      <c r="I95" s="81">
        <v>10</v>
      </c>
      <c r="J95" s="83"/>
      <c r="K95" s="81">
        <f t="shared" si="9"/>
        <v>0</v>
      </c>
      <c r="L95" s="84"/>
      <c r="M95" s="85">
        <v>239</v>
      </c>
      <c r="N95" s="544">
        <f>ROUND(M95*'Exchange Rate'!$B$3,2)</f>
        <v>224.66</v>
      </c>
      <c r="O95" s="84"/>
      <c r="P95" s="522">
        <f t="shared" si="7"/>
        <v>0</v>
      </c>
      <c r="Q95" s="53"/>
      <c r="R95" s="158"/>
      <c r="S95" s="159"/>
      <c r="T95" s="160"/>
      <c r="U95" s="296"/>
      <c r="V95" s="161"/>
      <c r="W95" s="291"/>
      <c r="X95" s="162"/>
      <c r="Y95" s="165"/>
      <c r="Z95" s="306"/>
      <c r="AA95" s="385"/>
      <c r="AB95" s="163"/>
      <c r="AC95" s="164"/>
      <c r="AD95" s="166"/>
      <c r="AF95" s="472">
        <f t="shared" si="11"/>
        <v>0</v>
      </c>
      <c r="AG95" s="473">
        <f t="shared" si="11"/>
        <v>0</v>
      </c>
      <c r="AH95" s="474">
        <f t="shared" si="11"/>
        <v>0</v>
      </c>
      <c r="AI95" s="475">
        <f t="shared" si="10"/>
        <v>0</v>
      </c>
      <c r="AJ95" s="476">
        <f t="shared" si="10"/>
        <v>0</v>
      </c>
      <c r="AK95" s="477">
        <f t="shared" si="10"/>
        <v>0</v>
      </c>
      <c r="AL95" s="478">
        <f t="shared" si="10"/>
        <v>0</v>
      </c>
      <c r="AM95" s="479">
        <f t="shared" si="10"/>
        <v>0</v>
      </c>
      <c r="AN95" s="480">
        <f t="shared" si="10"/>
        <v>0</v>
      </c>
      <c r="AO95" s="481">
        <f t="shared" si="8"/>
        <v>0</v>
      </c>
      <c r="AP95" s="482">
        <f t="shared" si="8"/>
        <v>0</v>
      </c>
      <c r="AQ95" s="483">
        <f t="shared" si="8"/>
        <v>0</v>
      </c>
      <c r="AR95" s="484">
        <f t="shared" si="8"/>
        <v>0</v>
      </c>
    </row>
    <row r="96" spans="1:44" ht="15.75" customHeight="1">
      <c r="A96" s="79">
        <v>6216</v>
      </c>
      <c r="B96" s="80" t="s">
        <v>53</v>
      </c>
      <c r="C96" s="908" t="s">
        <v>32</v>
      </c>
      <c r="D96" s="888"/>
      <c r="E96" s="888"/>
      <c r="F96" s="889"/>
      <c r="G96" s="81"/>
      <c r="H96" s="82"/>
      <c r="I96" s="81">
        <v>6</v>
      </c>
      <c r="J96" s="83"/>
      <c r="K96" s="81">
        <f t="shared" si="9"/>
        <v>0</v>
      </c>
      <c r="L96" s="84"/>
      <c r="M96" s="85">
        <v>299</v>
      </c>
      <c r="N96" s="544">
        <f>ROUND(M96*'Exchange Rate'!$B$3,2)</f>
        <v>281.06</v>
      </c>
      <c r="O96" s="84"/>
      <c r="P96" s="522">
        <f t="shared" si="7"/>
        <v>0</v>
      </c>
      <c r="Q96" s="53"/>
      <c r="R96" s="158"/>
      <c r="S96" s="159"/>
      <c r="T96" s="160"/>
      <c r="U96" s="296"/>
      <c r="V96" s="161"/>
      <c r="W96" s="291"/>
      <c r="X96" s="162"/>
      <c r="Y96" s="165"/>
      <c r="Z96" s="306"/>
      <c r="AA96" s="385"/>
      <c r="AB96" s="163"/>
      <c r="AC96" s="164"/>
      <c r="AD96" s="166"/>
      <c r="AF96" s="472">
        <f t="shared" si="11"/>
        <v>0</v>
      </c>
      <c r="AG96" s="473">
        <f t="shared" si="11"/>
        <v>0</v>
      </c>
      <c r="AH96" s="474">
        <f t="shared" si="11"/>
        <v>0</v>
      </c>
      <c r="AI96" s="475">
        <f t="shared" si="10"/>
        <v>0</v>
      </c>
      <c r="AJ96" s="476">
        <f t="shared" si="10"/>
        <v>0</v>
      </c>
      <c r="AK96" s="477">
        <f t="shared" si="10"/>
        <v>0</v>
      </c>
      <c r="AL96" s="478">
        <f t="shared" si="10"/>
        <v>0</v>
      </c>
      <c r="AM96" s="479">
        <f t="shared" si="10"/>
        <v>0</v>
      </c>
      <c r="AN96" s="480">
        <f t="shared" si="10"/>
        <v>0</v>
      </c>
      <c r="AO96" s="481">
        <f t="shared" si="8"/>
        <v>0</v>
      </c>
      <c r="AP96" s="482">
        <f t="shared" si="8"/>
        <v>0</v>
      </c>
      <c r="AQ96" s="483">
        <f t="shared" si="8"/>
        <v>0</v>
      </c>
      <c r="AR96" s="484">
        <f t="shared" si="8"/>
        <v>0</v>
      </c>
    </row>
    <row r="97" spans="1:44" ht="15.75" customHeight="1">
      <c r="A97" s="79">
        <v>6220</v>
      </c>
      <c r="B97" s="80" t="s">
        <v>53</v>
      </c>
      <c r="C97" s="908" t="s">
        <v>59</v>
      </c>
      <c r="D97" s="888"/>
      <c r="E97" s="888"/>
      <c r="F97" s="889"/>
      <c r="G97" s="81">
        <v>1</v>
      </c>
      <c r="H97" s="82"/>
      <c r="I97" s="81">
        <v>8</v>
      </c>
      <c r="J97" s="83"/>
      <c r="K97" s="81">
        <f t="shared" si="9"/>
        <v>0</v>
      </c>
      <c r="L97" s="84"/>
      <c r="M97" s="85">
        <v>259</v>
      </c>
      <c r="N97" s="544">
        <f>ROUND(M97*'Exchange Rate'!$B$3,2)</f>
        <v>243.46</v>
      </c>
      <c r="O97" s="84"/>
      <c r="P97" s="522">
        <f t="shared" si="7"/>
        <v>0</v>
      </c>
      <c r="Q97" s="53"/>
      <c r="R97" s="158"/>
      <c r="S97" s="159"/>
      <c r="T97" s="160"/>
      <c r="U97" s="296"/>
      <c r="V97" s="161"/>
      <c r="W97" s="291"/>
      <c r="X97" s="162"/>
      <c r="Y97" s="165"/>
      <c r="Z97" s="306"/>
      <c r="AA97" s="385"/>
      <c r="AB97" s="163"/>
      <c r="AC97" s="164"/>
      <c r="AD97" s="166"/>
      <c r="AF97" s="472">
        <f t="shared" si="11"/>
        <v>0</v>
      </c>
      <c r="AG97" s="473">
        <f t="shared" si="11"/>
        <v>0</v>
      </c>
      <c r="AH97" s="474">
        <f t="shared" si="11"/>
        <v>0</v>
      </c>
      <c r="AI97" s="475">
        <f t="shared" si="10"/>
        <v>0</v>
      </c>
      <c r="AJ97" s="476">
        <f t="shared" si="10"/>
        <v>0</v>
      </c>
      <c r="AK97" s="477">
        <f t="shared" si="10"/>
        <v>0</v>
      </c>
      <c r="AL97" s="478">
        <f t="shared" si="10"/>
        <v>0</v>
      </c>
      <c r="AM97" s="479">
        <f t="shared" si="10"/>
        <v>0</v>
      </c>
      <c r="AN97" s="480">
        <f t="shared" si="10"/>
        <v>0</v>
      </c>
      <c r="AO97" s="481">
        <f t="shared" si="8"/>
        <v>0</v>
      </c>
      <c r="AP97" s="482">
        <f t="shared" si="8"/>
        <v>0</v>
      </c>
      <c r="AQ97" s="483">
        <f t="shared" si="8"/>
        <v>0</v>
      </c>
      <c r="AR97" s="484">
        <f t="shared" si="8"/>
        <v>0</v>
      </c>
    </row>
    <row r="98" spans="1:44" ht="15.75" customHeight="1">
      <c r="A98" s="79">
        <v>6224</v>
      </c>
      <c r="B98" s="80" t="s">
        <v>53</v>
      </c>
      <c r="C98" s="935" t="s">
        <v>60</v>
      </c>
      <c r="D98" s="936"/>
      <c r="E98" s="936"/>
      <c r="F98" s="87"/>
      <c r="G98" s="88"/>
      <c r="H98" s="82"/>
      <c r="I98" s="81">
        <v>1</v>
      </c>
      <c r="J98" s="83"/>
      <c r="K98" s="81">
        <f t="shared" si="9"/>
        <v>0</v>
      </c>
      <c r="L98" s="84"/>
      <c r="M98" s="85">
        <v>249</v>
      </c>
      <c r="N98" s="544">
        <f>ROUND(M98*'Exchange Rate'!$B$3,2)</f>
        <v>234.06</v>
      </c>
      <c r="O98" s="84"/>
      <c r="P98" s="522">
        <f t="shared" si="7"/>
        <v>0</v>
      </c>
      <c r="Q98" s="53"/>
      <c r="R98" s="158"/>
      <c r="S98" s="159"/>
      <c r="T98" s="160"/>
      <c r="U98" s="296"/>
      <c r="V98" s="161"/>
      <c r="W98" s="291"/>
      <c r="X98" s="162"/>
      <c r="Y98" s="165"/>
      <c r="Z98" s="306"/>
      <c r="AA98" s="385"/>
      <c r="AB98" s="163"/>
      <c r="AC98" s="164"/>
      <c r="AD98" s="166"/>
      <c r="AF98" s="472">
        <f t="shared" si="11"/>
        <v>0</v>
      </c>
      <c r="AG98" s="473">
        <f t="shared" si="11"/>
        <v>0</v>
      </c>
      <c r="AH98" s="474">
        <f t="shared" si="11"/>
        <v>0</v>
      </c>
      <c r="AI98" s="475">
        <f t="shared" si="10"/>
        <v>0</v>
      </c>
      <c r="AJ98" s="476">
        <f t="shared" si="10"/>
        <v>0</v>
      </c>
      <c r="AK98" s="477">
        <f t="shared" si="10"/>
        <v>0</v>
      </c>
      <c r="AL98" s="478">
        <f t="shared" si="10"/>
        <v>0</v>
      </c>
      <c r="AM98" s="479">
        <f t="shared" si="10"/>
        <v>0</v>
      </c>
      <c r="AN98" s="480">
        <f t="shared" si="10"/>
        <v>0</v>
      </c>
      <c r="AO98" s="481">
        <f t="shared" si="8"/>
        <v>0</v>
      </c>
      <c r="AP98" s="482">
        <f t="shared" si="8"/>
        <v>0</v>
      </c>
      <c r="AQ98" s="483">
        <f t="shared" si="8"/>
        <v>0</v>
      </c>
      <c r="AR98" s="484">
        <f t="shared" si="8"/>
        <v>0</v>
      </c>
    </row>
    <row r="99" spans="1:44" ht="15.75" customHeight="1">
      <c r="A99" s="79">
        <v>6225</v>
      </c>
      <c r="B99" s="80" t="s">
        <v>53</v>
      </c>
      <c r="C99" s="935" t="s">
        <v>61</v>
      </c>
      <c r="D99" s="936"/>
      <c r="E99" s="936"/>
      <c r="F99" s="87"/>
      <c r="G99" s="88"/>
      <c r="H99" s="82"/>
      <c r="I99" s="81">
        <v>1</v>
      </c>
      <c r="J99" s="83"/>
      <c r="K99" s="81">
        <f t="shared" si="9"/>
        <v>0</v>
      </c>
      <c r="L99" s="84"/>
      <c r="M99" s="85">
        <v>149</v>
      </c>
      <c r="N99" s="544">
        <f>ROUND(M99*'Exchange Rate'!$B$3,2)</f>
        <v>140.06</v>
      </c>
      <c r="O99" s="84"/>
      <c r="P99" s="522">
        <f t="shared" si="7"/>
        <v>0</v>
      </c>
      <c r="Q99" s="53"/>
      <c r="R99" s="158"/>
      <c r="S99" s="159"/>
      <c r="T99" s="160"/>
      <c r="U99" s="296"/>
      <c r="V99" s="161"/>
      <c r="W99" s="291"/>
      <c r="X99" s="162"/>
      <c r="Y99" s="165"/>
      <c r="Z99" s="306"/>
      <c r="AA99" s="385"/>
      <c r="AB99" s="163"/>
      <c r="AC99" s="164"/>
      <c r="AD99" s="166"/>
      <c r="AF99" s="472">
        <f t="shared" si="11"/>
        <v>0</v>
      </c>
      <c r="AG99" s="473">
        <f t="shared" si="11"/>
        <v>0</v>
      </c>
      <c r="AH99" s="474">
        <f t="shared" si="11"/>
        <v>0</v>
      </c>
      <c r="AI99" s="475">
        <f t="shared" si="10"/>
        <v>0</v>
      </c>
      <c r="AJ99" s="476">
        <f t="shared" si="10"/>
        <v>0</v>
      </c>
      <c r="AK99" s="477">
        <f t="shared" si="10"/>
        <v>0</v>
      </c>
      <c r="AL99" s="478">
        <f t="shared" si="10"/>
        <v>0</v>
      </c>
      <c r="AM99" s="479">
        <f t="shared" si="10"/>
        <v>0</v>
      </c>
      <c r="AN99" s="480">
        <f t="shared" si="10"/>
        <v>0</v>
      </c>
      <c r="AO99" s="481">
        <f t="shared" si="8"/>
        <v>0</v>
      </c>
      <c r="AP99" s="482">
        <f t="shared" si="8"/>
        <v>0</v>
      </c>
      <c r="AQ99" s="483">
        <f t="shared" si="8"/>
        <v>0</v>
      </c>
      <c r="AR99" s="484">
        <f t="shared" si="8"/>
        <v>0</v>
      </c>
    </row>
    <row r="100" spans="1:44" ht="15.75" customHeight="1">
      <c r="A100" s="79">
        <v>6226</v>
      </c>
      <c r="B100" s="80" t="s">
        <v>53</v>
      </c>
      <c r="C100" s="935" t="s">
        <v>62</v>
      </c>
      <c r="D100" s="936"/>
      <c r="E100" s="936"/>
      <c r="F100" s="87"/>
      <c r="G100" s="88"/>
      <c r="H100" s="82"/>
      <c r="I100" s="81">
        <v>4</v>
      </c>
      <c r="J100" s="83"/>
      <c r="K100" s="81">
        <f t="shared" si="9"/>
        <v>0</v>
      </c>
      <c r="L100" s="84"/>
      <c r="M100" s="85">
        <v>549</v>
      </c>
      <c r="N100" s="544">
        <f>ROUND(M100*'Exchange Rate'!$B$3,2)</f>
        <v>516.05999999999995</v>
      </c>
      <c r="O100" s="84"/>
      <c r="P100" s="522">
        <f t="shared" si="7"/>
        <v>0</v>
      </c>
      <c r="Q100" s="53"/>
      <c r="R100" s="158"/>
      <c r="S100" s="159"/>
      <c r="T100" s="160"/>
      <c r="U100" s="296"/>
      <c r="V100" s="161"/>
      <c r="W100" s="291"/>
      <c r="X100" s="162"/>
      <c r="Y100" s="165"/>
      <c r="Z100" s="306"/>
      <c r="AA100" s="385"/>
      <c r="AB100" s="163"/>
      <c r="AC100" s="164"/>
      <c r="AD100" s="166"/>
      <c r="AF100" s="472">
        <f t="shared" si="11"/>
        <v>0</v>
      </c>
      <c r="AG100" s="473">
        <f t="shared" si="11"/>
        <v>0</v>
      </c>
      <c r="AH100" s="474">
        <f t="shared" si="11"/>
        <v>0</v>
      </c>
      <c r="AI100" s="475">
        <f t="shared" si="10"/>
        <v>0</v>
      </c>
      <c r="AJ100" s="476">
        <f t="shared" si="10"/>
        <v>0</v>
      </c>
      <c r="AK100" s="477">
        <f t="shared" si="10"/>
        <v>0</v>
      </c>
      <c r="AL100" s="478">
        <f t="shared" si="10"/>
        <v>0</v>
      </c>
      <c r="AM100" s="479">
        <f t="shared" si="10"/>
        <v>0</v>
      </c>
      <c r="AN100" s="480">
        <f t="shared" si="10"/>
        <v>0</v>
      </c>
      <c r="AO100" s="481">
        <f t="shared" si="8"/>
        <v>0</v>
      </c>
      <c r="AP100" s="482">
        <f t="shared" si="8"/>
        <v>0</v>
      </c>
      <c r="AQ100" s="483">
        <f t="shared" si="8"/>
        <v>0</v>
      </c>
      <c r="AR100" s="484">
        <f t="shared" si="8"/>
        <v>0</v>
      </c>
    </row>
    <row r="101" spans="1:44" ht="15.75" customHeight="1">
      <c r="A101" s="79">
        <v>6005</v>
      </c>
      <c r="B101" s="80" t="s">
        <v>53</v>
      </c>
      <c r="C101" s="935" t="s">
        <v>63</v>
      </c>
      <c r="D101" s="936"/>
      <c r="E101" s="936"/>
      <c r="F101" s="937"/>
      <c r="G101" s="81"/>
      <c r="H101" s="82"/>
      <c r="I101" s="81">
        <v>5</v>
      </c>
      <c r="J101" s="83"/>
      <c r="K101" s="81">
        <f t="shared" si="9"/>
        <v>0</v>
      </c>
      <c r="L101" s="84"/>
      <c r="M101" s="85">
        <v>245</v>
      </c>
      <c r="N101" s="544">
        <f>ROUND(M101*'Exchange Rate'!$B$3,2)</f>
        <v>230.3</v>
      </c>
      <c r="O101" s="84"/>
      <c r="P101" s="522">
        <f t="shared" si="7"/>
        <v>0</v>
      </c>
      <c r="Q101" s="53"/>
      <c r="R101" s="158"/>
      <c r="S101" s="159"/>
      <c r="T101" s="160"/>
      <c r="U101" s="296"/>
      <c r="V101" s="161"/>
      <c r="W101" s="291"/>
      <c r="X101" s="162"/>
      <c r="Y101" s="165"/>
      <c r="Z101" s="306"/>
      <c r="AA101" s="385"/>
      <c r="AB101" s="163"/>
      <c r="AC101" s="164"/>
      <c r="AD101" s="166"/>
      <c r="AF101" s="472">
        <f t="shared" si="11"/>
        <v>0</v>
      </c>
      <c r="AG101" s="473">
        <f t="shared" si="11"/>
        <v>0</v>
      </c>
      <c r="AH101" s="474">
        <f t="shared" si="11"/>
        <v>0</v>
      </c>
      <c r="AI101" s="475">
        <f t="shared" si="10"/>
        <v>0</v>
      </c>
      <c r="AJ101" s="476">
        <f t="shared" si="10"/>
        <v>0</v>
      </c>
      <c r="AK101" s="477">
        <f t="shared" si="10"/>
        <v>0</v>
      </c>
      <c r="AL101" s="478">
        <f t="shared" si="10"/>
        <v>0</v>
      </c>
      <c r="AM101" s="479">
        <f t="shared" si="10"/>
        <v>0</v>
      </c>
      <c r="AN101" s="480">
        <f t="shared" si="10"/>
        <v>0</v>
      </c>
      <c r="AO101" s="481">
        <f t="shared" si="8"/>
        <v>0</v>
      </c>
      <c r="AP101" s="482">
        <f t="shared" si="8"/>
        <v>0</v>
      </c>
      <c r="AQ101" s="483">
        <f t="shared" si="8"/>
        <v>0</v>
      </c>
      <c r="AR101" s="484">
        <f t="shared" si="8"/>
        <v>0</v>
      </c>
    </row>
    <row r="102" spans="1:44" ht="15.75" customHeight="1">
      <c r="A102" s="79">
        <v>6428</v>
      </c>
      <c r="B102" s="80" t="s">
        <v>53</v>
      </c>
      <c r="C102" s="935" t="s">
        <v>64</v>
      </c>
      <c r="D102" s="936"/>
      <c r="E102" s="936"/>
      <c r="F102" s="937"/>
      <c r="G102" s="81"/>
      <c r="H102" s="82"/>
      <c r="I102" s="81">
        <v>6</v>
      </c>
      <c r="J102" s="83"/>
      <c r="K102" s="81">
        <f t="shared" si="9"/>
        <v>0</v>
      </c>
      <c r="L102" s="84"/>
      <c r="M102" s="85">
        <v>349</v>
      </c>
      <c r="N102" s="544">
        <f>ROUND(M102*'Exchange Rate'!$B$3,2)</f>
        <v>328.06</v>
      </c>
      <c r="O102" s="84"/>
      <c r="P102" s="522">
        <f t="shared" si="7"/>
        <v>0</v>
      </c>
      <c r="Q102" s="53"/>
      <c r="R102" s="158"/>
      <c r="S102" s="159"/>
      <c r="T102" s="160"/>
      <c r="U102" s="296"/>
      <c r="V102" s="161"/>
      <c r="W102" s="291"/>
      <c r="X102" s="162"/>
      <c r="Y102" s="165"/>
      <c r="Z102" s="306"/>
      <c r="AA102" s="385"/>
      <c r="AB102" s="163"/>
      <c r="AC102" s="164"/>
      <c r="AD102" s="166"/>
      <c r="AF102" s="472">
        <f t="shared" si="11"/>
        <v>0</v>
      </c>
      <c r="AG102" s="473">
        <f t="shared" si="11"/>
        <v>0</v>
      </c>
      <c r="AH102" s="474">
        <f t="shared" si="11"/>
        <v>0</v>
      </c>
      <c r="AI102" s="475">
        <f t="shared" si="10"/>
        <v>0</v>
      </c>
      <c r="AJ102" s="476">
        <f t="shared" si="10"/>
        <v>0</v>
      </c>
      <c r="AK102" s="477">
        <f t="shared" si="10"/>
        <v>0</v>
      </c>
      <c r="AL102" s="478">
        <f t="shared" si="10"/>
        <v>0</v>
      </c>
      <c r="AM102" s="479">
        <f t="shared" si="10"/>
        <v>0</v>
      </c>
      <c r="AN102" s="480">
        <f t="shared" si="10"/>
        <v>0</v>
      </c>
      <c r="AO102" s="481">
        <f t="shared" si="8"/>
        <v>0</v>
      </c>
      <c r="AP102" s="482">
        <f t="shared" si="8"/>
        <v>0</v>
      </c>
      <c r="AQ102" s="483">
        <f t="shared" si="8"/>
        <v>0</v>
      </c>
      <c r="AR102" s="484">
        <f t="shared" si="8"/>
        <v>0</v>
      </c>
    </row>
    <row r="103" spans="1:44" ht="15.75" customHeight="1">
      <c r="A103" s="79">
        <v>6004</v>
      </c>
      <c r="B103" s="80" t="s">
        <v>53</v>
      </c>
      <c r="C103" s="908" t="s">
        <v>65</v>
      </c>
      <c r="D103" s="888"/>
      <c r="E103" s="888"/>
      <c r="F103" s="889"/>
      <c r="G103" s="81"/>
      <c r="H103" s="82"/>
      <c r="I103" s="81">
        <v>10</v>
      </c>
      <c r="J103" s="83"/>
      <c r="K103" s="81">
        <f t="shared" si="9"/>
        <v>0</v>
      </c>
      <c r="L103" s="84"/>
      <c r="M103" s="85">
        <v>148</v>
      </c>
      <c r="N103" s="544">
        <f>ROUND(M103*'Exchange Rate'!$B$3,2)</f>
        <v>139.12</v>
      </c>
      <c r="O103" s="84"/>
      <c r="P103" s="522">
        <f t="shared" si="7"/>
        <v>0</v>
      </c>
      <c r="Q103" s="53"/>
      <c r="R103" s="158"/>
      <c r="S103" s="159"/>
      <c r="T103" s="160"/>
      <c r="U103" s="296"/>
      <c r="V103" s="161"/>
      <c r="W103" s="291"/>
      <c r="X103" s="162"/>
      <c r="Y103" s="165"/>
      <c r="Z103" s="306"/>
      <c r="AA103" s="385"/>
      <c r="AB103" s="163"/>
      <c r="AC103" s="164"/>
      <c r="AD103" s="166"/>
      <c r="AF103" s="472">
        <f t="shared" si="11"/>
        <v>0</v>
      </c>
      <c r="AG103" s="473">
        <f t="shared" si="11"/>
        <v>0</v>
      </c>
      <c r="AH103" s="474">
        <f t="shared" si="11"/>
        <v>0</v>
      </c>
      <c r="AI103" s="475">
        <f t="shared" si="10"/>
        <v>0</v>
      </c>
      <c r="AJ103" s="476">
        <f t="shared" si="10"/>
        <v>0</v>
      </c>
      <c r="AK103" s="477">
        <f t="shared" si="10"/>
        <v>0</v>
      </c>
      <c r="AL103" s="478">
        <f t="shared" si="10"/>
        <v>0</v>
      </c>
      <c r="AM103" s="479">
        <f t="shared" si="10"/>
        <v>0</v>
      </c>
      <c r="AN103" s="480">
        <f t="shared" si="10"/>
        <v>0</v>
      </c>
      <c r="AO103" s="481">
        <f t="shared" si="8"/>
        <v>0</v>
      </c>
      <c r="AP103" s="482">
        <f t="shared" si="8"/>
        <v>0</v>
      </c>
      <c r="AQ103" s="483">
        <f t="shared" si="8"/>
        <v>0</v>
      </c>
      <c r="AR103" s="484">
        <f t="shared" si="8"/>
        <v>0</v>
      </c>
    </row>
    <row r="104" spans="1:44" ht="15.75" customHeight="1">
      <c r="A104" s="79">
        <v>6221</v>
      </c>
      <c r="B104" s="80" t="s">
        <v>53</v>
      </c>
      <c r="C104" s="908" t="s">
        <v>66</v>
      </c>
      <c r="D104" s="888"/>
      <c r="E104" s="888"/>
      <c r="F104" s="889"/>
      <c r="G104" s="81"/>
      <c r="H104" s="82"/>
      <c r="I104" s="81">
        <v>4</v>
      </c>
      <c r="J104" s="83"/>
      <c r="K104" s="81">
        <f t="shared" si="9"/>
        <v>0</v>
      </c>
      <c r="L104" s="84"/>
      <c r="M104" s="85">
        <v>255</v>
      </c>
      <c r="N104" s="544">
        <f>ROUND(M104*'Exchange Rate'!$B$3,2)</f>
        <v>239.7</v>
      </c>
      <c r="O104" s="84"/>
      <c r="P104" s="522">
        <f t="shared" si="7"/>
        <v>0</v>
      </c>
      <c r="Q104" s="53"/>
      <c r="R104" s="158"/>
      <c r="S104" s="159"/>
      <c r="T104" s="160"/>
      <c r="U104" s="296"/>
      <c r="V104" s="161"/>
      <c r="W104" s="291"/>
      <c r="X104" s="162"/>
      <c r="Y104" s="165"/>
      <c r="Z104" s="306"/>
      <c r="AA104" s="385"/>
      <c r="AB104" s="163"/>
      <c r="AC104" s="164"/>
      <c r="AD104" s="166"/>
      <c r="AF104" s="472">
        <f t="shared" si="11"/>
        <v>0</v>
      </c>
      <c r="AG104" s="473">
        <f t="shared" si="11"/>
        <v>0</v>
      </c>
      <c r="AH104" s="474">
        <f t="shared" si="11"/>
        <v>0</v>
      </c>
      <c r="AI104" s="475">
        <f t="shared" si="10"/>
        <v>0</v>
      </c>
      <c r="AJ104" s="476">
        <f t="shared" si="10"/>
        <v>0</v>
      </c>
      <c r="AK104" s="477">
        <f t="shared" si="10"/>
        <v>0</v>
      </c>
      <c r="AL104" s="478">
        <f t="shared" si="10"/>
        <v>0</v>
      </c>
      <c r="AM104" s="479">
        <f t="shared" si="10"/>
        <v>0</v>
      </c>
      <c r="AN104" s="480">
        <f t="shared" si="10"/>
        <v>0</v>
      </c>
      <c r="AO104" s="481">
        <f t="shared" si="8"/>
        <v>0</v>
      </c>
      <c r="AP104" s="482">
        <f t="shared" si="8"/>
        <v>0</v>
      </c>
      <c r="AQ104" s="483">
        <f t="shared" si="8"/>
        <v>0</v>
      </c>
      <c r="AR104" s="484">
        <f t="shared" si="8"/>
        <v>0</v>
      </c>
    </row>
    <row r="105" spans="1:44" ht="15.75" customHeight="1">
      <c r="A105" s="79">
        <v>6230</v>
      </c>
      <c r="B105" s="80" t="s">
        <v>53</v>
      </c>
      <c r="C105" s="908" t="s">
        <v>67</v>
      </c>
      <c r="D105" s="888"/>
      <c r="E105" s="888"/>
      <c r="F105" s="889"/>
      <c r="G105" s="81"/>
      <c r="H105" s="82"/>
      <c r="I105" s="81">
        <v>1</v>
      </c>
      <c r="J105" s="83"/>
      <c r="K105" s="81">
        <f t="shared" si="9"/>
        <v>0</v>
      </c>
      <c r="L105" s="84"/>
      <c r="M105" s="85">
        <v>349</v>
      </c>
      <c r="N105" s="544">
        <f>ROUND(M105*'Exchange Rate'!$B$3,2)</f>
        <v>328.06</v>
      </c>
      <c r="O105" s="84"/>
      <c r="P105" s="522">
        <f t="shared" si="7"/>
        <v>0</v>
      </c>
      <c r="Q105" s="53"/>
      <c r="R105" s="158"/>
      <c r="S105" s="159"/>
      <c r="T105" s="160"/>
      <c r="U105" s="296"/>
      <c r="V105" s="161"/>
      <c r="W105" s="291"/>
      <c r="X105" s="162"/>
      <c r="Y105" s="165"/>
      <c r="Z105" s="306"/>
      <c r="AA105" s="385"/>
      <c r="AB105" s="163"/>
      <c r="AC105" s="164"/>
      <c r="AD105" s="166"/>
      <c r="AF105" s="472">
        <f t="shared" si="11"/>
        <v>0</v>
      </c>
      <c r="AG105" s="473">
        <f t="shared" si="11"/>
        <v>0</v>
      </c>
      <c r="AH105" s="474">
        <f t="shared" si="11"/>
        <v>0</v>
      </c>
      <c r="AI105" s="475">
        <f t="shared" si="10"/>
        <v>0</v>
      </c>
      <c r="AJ105" s="476">
        <f t="shared" si="10"/>
        <v>0</v>
      </c>
      <c r="AK105" s="477">
        <f t="shared" si="10"/>
        <v>0</v>
      </c>
      <c r="AL105" s="478">
        <f t="shared" si="10"/>
        <v>0</v>
      </c>
      <c r="AM105" s="479">
        <f t="shared" si="10"/>
        <v>0</v>
      </c>
      <c r="AN105" s="480">
        <f t="shared" si="10"/>
        <v>0</v>
      </c>
      <c r="AO105" s="481">
        <f t="shared" si="8"/>
        <v>0</v>
      </c>
      <c r="AP105" s="482">
        <f t="shared" si="8"/>
        <v>0</v>
      </c>
      <c r="AQ105" s="483">
        <f t="shared" si="8"/>
        <v>0</v>
      </c>
      <c r="AR105" s="484">
        <f t="shared" si="8"/>
        <v>0</v>
      </c>
    </row>
    <row r="106" spans="1:44" ht="15.75" customHeight="1">
      <c r="A106" s="79">
        <v>6231</v>
      </c>
      <c r="B106" s="80" t="s">
        <v>53</v>
      </c>
      <c r="C106" s="908" t="s">
        <v>68</v>
      </c>
      <c r="D106" s="888"/>
      <c r="E106" s="888"/>
      <c r="F106" s="889"/>
      <c r="G106" s="81"/>
      <c r="H106" s="82"/>
      <c r="I106" s="81">
        <v>4</v>
      </c>
      <c r="J106" s="83"/>
      <c r="K106" s="81">
        <f t="shared" si="9"/>
        <v>0</v>
      </c>
      <c r="L106" s="84"/>
      <c r="M106" s="85">
        <v>515</v>
      </c>
      <c r="N106" s="544">
        <f>ROUND(M106*'Exchange Rate'!$B$3,2)</f>
        <v>484.1</v>
      </c>
      <c r="O106" s="84"/>
      <c r="P106" s="522">
        <f t="shared" si="7"/>
        <v>0</v>
      </c>
      <c r="Q106" s="53"/>
      <c r="R106" s="158"/>
      <c r="S106" s="159"/>
      <c r="T106" s="160"/>
      <c r="U106" s="296"/>
      <c r="V106" s="161"/>
      <c r="W106" s="291"/>
      <c r="X106" s="162"/>
      <c r="Y106" s="165"/>
      <c r="Z106" s="306"/>
      <c r="AA106" s="385"/>
      <c r="AB106" s="163"/>
      <c r="AC106" s="164"/>
      <c r="AD106" s="166"/>
      <c r="AF106" s="472">
        <f t="shared" si="11"/>
        <v>0</v>
      </c>
      <c r="AG106" s="473">
        <f t="shared" si="11"/>
        <v>0</v>
      </c>
      <c r="AH106" s="474">
        <f t="shared" si="11"/>
        <v>0</v>
      </c>
      <c r="AI106" s="475">
        <f t="shared" si="10"/>
        <v>0</v>
      </c>
      <c r="AJ106" s="476">
        <f t="shared" si="10"/>
        <v>0</v>
      </c>
      <c r="AK106" s="477">
        <f t="shared" si="10"/>
        <v>0</v>
      </c>
      <c r="AL106" s="478">
        <f t="shared" si="10"/>
        <v>0</v>
      </c>
      <c r="AM106" s="479">
        <f t="shared" si="10"/>
        <v>0</v>
      </c>
      <c r="AN106" s="480">
        <f t="shared" si="10"/>
        <v>0</v>
      </c>
      <c r="AO106" s="481">
        <f t="shared" si="8"/>
        <v>0</v>
      </c>
      <c r="AP106" s="482">
        <f t="shared" si="8"/>
        <v>0</v>
      </c>
      <c r="AQ106" s="483">
        <f t="shared" si="8"/>
        <v>0</v>
      </c>
      <c r="AR106" s="484">
        <f t="shared" si="8"/>
        <v>0</v>
      </c>
    </row>
    <row r="107" spans="1:44" ht="15.75" customHeight="1">
      <c r="A107" s="79">
        <v>6322</v>
      </c>
      <c r="B107" s="80" t="s">
        <v>53</v>
      </c>
      <c r="C107" s="908" t="s">
        <v>69</v>
      </c>
      <c r="D107" s="888"/>
      <c r="E107" s="888"/>
      <c r="F107" s="889"/>
      <c r="G107" s="89">
        <v>2</v>
      </c>
      <c r="H107" s="90"/>
      <c r="I107" s="89">
        <v>5</v>
      </c>
      <c r="J107" s="91"/>
      <c r="K107" s="89">
        <f t="shared" si="9"/>
        <v>0</v>
      </c>
      <c r="L107" s="92"/>
      <c r="M107" s="93">
        <v>139</v>
      </c>
      <c r="N107" s="545">
        <f>ROUND(M107*'Exchange Rate'!$B$3,2)</f>
        <v>130.66</v>
      </c>
      <c r="O107" s="92"/>
      <c r="P107" s="523">
        <f t="shared" si="7"/>
        <v>0</v>
      </c>
      <c r="Q107" s="53"/>
      <c r="R107" s="158"/>
      <c r="S107" s="159"/>
      <c r="T107" s="160"/>
      <c r="U107" s="296"/>
      <c r="V107" s="161"/>
      <c r="W107" s="291"/>
      <c r="X107" s="162"/>
      <c r="Y107" s="165"/>
      <c r="Z107" s="306"/>
      <c r="AA107" s="385"/>
      <c r="AB107" s="163"/>
      <c r="AC107" s="164"/>
      <c r="AD107" s="166"/>
      <c r="AF107" s="472">
        <f t="shared" si="11"/>
        <v>0</v>
      </c>
      <c r="AG107" s="473">
        <f t="shared" si="11"/>
        <v>0</v>
      </c>
      <c r="AH107" s="474">
        <f t="shared" si="11"/>
        <v>0</v>
      </c>
      <c r="AI107" s="475">
        <f t="shared" si="10"/>
        <v>0</v>
      </c>
      <c r="AJ107" s="476">
        <f t="shared" si="10"/>
        <v>0</v>
      </c>
      <c r="AK107" s="477">
        <f t="shared" si="10"/>
        <v>0</v>
      </c>
      <c r="AL107" s="478">
        <f t="shared" si="10"/>
        <v>0</v>
      </c>
      <c r="AM107" s="479">
        <f t="shared" si="10"/>
        <v>0</v>
      </c>
      <c r="AN107" s="480">
        <f t="shared" si="10"/>
        <v>0</v>
      </c>
      <c r="AO107" s="481">
        <f t="shared" si="8"/>
        <v>0</v>
      </c>
      <c r="AP107" s="482">
        <f t="shared" si="8"/>
        <v>0</v>
      </c>
      <c r="AQ107" s="483">
        <f t="shared" si="8"/>
        <v>0</v>
      </c>
      <c r="AR107" s="484">
        <f t="shared" si="8"/>
        <v>0</v>
      </c>
    </row>
    <row r="108" spans="1:44" ht="15.75" customHeight="1">
      <c r="A108" s="281">
        <v>6917</v>
      </c>
      <c r="B108" s="282" t="s">
        <v>34</v>
      </c>
      <c r="C108" s="909" t="s">
        <v>36</v>
      </c>
      <c r="D108" s="910"/>
      <c r="E108" s="910"/>
      <c r="F108" s="911"/>
      <c r="G108" s="242"/>
      <c r="H108" s="243"/>
      <c r="I108" s="242">
        <v>5</v>
      </c>
      <c r="J108" s="244"/>
      <c r="K108" s="242">
        <f t="shared" si="9"/>
        <v>0</v>
      </c>
      <c r="L108" s="245"/>
      <c r="M108" s="246">
        <v>25</v>
      </c>
      <c r="N108" s="546">
        <f>ROUND(M108*'Exchange Rate'!$B$3,2)</f>
        <v>23.5</v>
      </c>
      <c r="O108" s="245"/>
      <c r="P108" s="524">
        <f t="shared" si="7"/>
        <v>0</v>
      </c>
      <c r="Q108" s="53"/>
      <c r="R108" s="158"/>
      <c r="S108" s="159"/>
      <c r="T108" s="160"/>
      <c r="U108" s="296"/>
      <c r="V108" s="161"/>
      <c r="W108" s="291"/>
      <c r="X108" s="162"/>
      <c r="Y108" s="165"/>
      <c r="Z108" s="306"/>
      <c r="AA108" s="385"/>
      <c r="AB108" s="163"/>
      <c r="AC108" s="164"/>
      <c r="AD108" s="166"/>
      <c r="AF108" s="472">
        <f t="shared" si="11"/>
        <v>0</v>
      </c>
      <c r="AG108" s="473">
        <f t="shared" si="11"/>
        <v>0</v>
      </c>
      <c r="AH108" s="474">
        <f t="shared" si="11"/>
        <v>0</v>
      </c>
      <c r="AI108" s="475">
        <f t="shared" si="10"/>
        <v>0</v>
      </c>
      <c r="AJ108" s="476">
        <f t="shared" si="10"/>
        <v>0</v>
      </c>
      <c r="AK108" s="477">
        <f t="shared" si="10"/>
        <v>0</v>
      </c>
      <c r="AL108" s="478">
        <f t="shared" si="10"/>
        <v>0</v>
      </c>
      <c r="AM108" s="479">
        <f t="shared" si="10"/>
        <v>0</v>
      </c>
      <c r="AN108" s="480">
        <f t="shared" si="10"/>
        <v>0</v>
      </c>
      <c r="AO108" s="481">
        <f t="shared" si="8"/>
        <v>0</v>
      </c>
      <c r="AP108" s="482">
        <f t="shared" si="8"/>
        <v>0</v>
      </c>
      <c r="AQ108" s="483">
        <f t="shared" si="8"/>
        <v>0</v>
      </c>
      <c r="AR108" s="484">
        <f t="shared" si="8"/>
        <v>0</v>
      </c>
    </row>
    <row r="109" spans="1:44" ht="15.75" customHeight="1">
      <c r="A109" s="248">
        <v>6911</v>
      </c>
      <c r="B109" s="249" t="s">
        <v>130</v>
      </c>
      <c r="C109" s="896" t="s">
        <v>36</v>
      </c>
      <c r="D109" s="897"/>
      <c r="E109" s="897"/>
      <c r="F109" s="898"/>
      <c r="G109" s="250"/>
      <c r="H109" s="251"/>
      <c r="I109" s="250">
        <v>3</v>
      </c>
      <c r="J109" s="252"/>
      <c r="K109" s="250">
        <f t="shared" si="9"/>
        <v>0</v>
      </c>
      <c r="L109" s="253"/>
      <c r="M109" s="254">
        <v>349</v>
      </c>
      <c r="N109" s="547">
        <f>ROUND(M109*'Exchange Rate'!$B$3,2)</f>
        <v>328.06</v>
      </c>
      <c r="O109" s="253"/>
      <c r="P109" s="525">
        <f t="shared" si="7"/>
        <v>0</v>
      </c>
      <c r="Q109" s="53"/>
      <c r="R109" s="158"/>
      <c r="S109" s="159"/>
      <c r="T109" s="160"/>
      <c r="U109" s="296"/>
      <c r="V109" s="161"/>
      <c r="W109" s="291"/>
      <c r="X109" s="162"/>
      <c r="Y109" s="165"/>
      <c r="Z109" s="306"/>
      <c r="AA109" s="385"/>
      <c r="AB109" s="163"/>
      <c r="AC109" s="164"/>
      <c r="AD109" s="166"/>
      <c r="AF109" s="472">
        <f t="shared" si="11"/>
        <v>0</v>
      </c>
      <c r="AG109" s="473">
        <f t="shared" si="11"/>
        <v>0</v>
      </c>
      <c r="AH109" s="474">
        <f t="shared" si="11"/>
        <v>0</v>
      </c>
      <c r="AI109" s="475">
        <f t="shared" si="10"/>
        <v>0</v>
      </c>
      <c r="AJ109" s="476">
        <f t="shared" si="10"/>
        <v>0</v>
      </c>
      <c r="AK109" s="477">
        <f t="shared" si="10"/>
        <v>0</v>
      </c>
      <c r="AL109" s="478">
        <f t="shared" si="10"/>
        <v>0</v>
      </c>
      <c r="AM109" s="479">
        <f t="shared" si="10"/>
        <v>0</v>
      </c>
      <c r="AN109" s="480">
        <f t="shared" si="10"/>
        <v>0</v>
      </c>
      <c r="AO109" s="481">
        <f t="shared" si="8"/>
        <v>0</v>
      </c>
      <c r="AP109" s="482">
        <f t="shared" si="8"/>
        <v>0</v>
      </c>
      <c r="AQ109" s="483">
        <f t="shared" si="8"/>
        <v>0</v>
      </c>
      <c r="AR109" s="484">
        <f t="shared" si="8"/>
        <v>0</v>
      </c>
    </row>
    <row r="110" spans="1:44" ht="15.75" customHeight="1">
      <c r="A110" s="248">
        <v>6923</v>
      </c>
      <c r="B110" s="249" t="s">
        <v>130</v>
      </c>
      <c r="C110" s="896" t="s">
        <v>37</v>
      </c>
      <c r="D110" s="897"/>
      <c r="E110" s="897"/>
      <c r="F110" s="898"/>
      <c r="G110" s="250"/>
      <c r="H110" s="251"/>
      <c r="I110" s="250">
        <v>5</v>
      </c>
      <c r="J110" s="252"/>
      <c r="K110" s="250">
        <f t="shared" si="9"/>
        <v>0</v>
      </c>
      <c r="L110" s="253"/>
      <c r="M110" s="254">
        <v>89</v>
      </c>
      <c r="N110" s="547">
        <f>ROUND(M110*'Exchange Rate'!$B$3,2)</f>
        <v>83.66</v>
      </c>
      <c r="O110" s="253"/>
      <c r="P110" s="525">
        <f t="shared" si="7"/>
        <v>0</v>
      </c>
      <c r="Q110" s="53"/>
      <c r="R110" s="158"/>
      <c r="S110" s="159"/>
      <c r="T110" s="160"/>
      <c r="U110" s="296"/>
      <c r="V110" s="161"/>
      <c r="W110" s="291"/>
      <c r="X110" s="162"/>
      <c r="Y110" s="165"/>
      <c r="Z110" s="306"/>
      <c r="AA110" s="385"/>
      <c r="AB110" s="163"/>
      <c r="AC110" s="164"/>
      <c r="AD110" s="166"/>
      <c r="AF110" s="472">
        <f t="shared" si="11"/>
        <v>0</v>
      </c>
      <c r="AG110" s="473">
        <f t="shared" si="11"/>
        <v>0</v>
      </c>
      <c r="AH110" s="474">
        <f t="shared" si="11"/>
        <v>0</v>
      </c>
      <c r="AI110" s="475">
        <f t="shared" si="10"/>
        <v>0</v>
      </c>
      <c r="AJ110" s="476">
        <f t="shared" si="10"/>
        <v>0</v>
      </c>
      <c r="AK110" s="477">
        <f t="shared" si="10"/>
        <v>0</v>
      </c>
      <c r="AL110" s="478">
        <f t="shared" si="10"/>
        <v>0</v>
      </c>
      <c r="AM110" s="479">
        <f t="shared" si="10"/>
        <v>0</v>
      </c>
      <c r="AN110" s="480">
        <f t="shared" si="10"/>
        <v>0</v>
      </c>
      <c r="AO110" s="481">
        <f t="shared" si="8"/>
        <v>0</v>
      </c>
      <c r="AP110" s="482">
        <f t="shared" si="8"/>
        <v>0</v>
      </c>
      <c r="AQ110" s="483">
        <f t="shared" si="8"/>
        <v>0</v>
      </c>
      <c r="AR110" s="484">
        <f t="shared" si="8"/>
        <v>0</v>
      </c>
    </row>
    <row r="111" spans="1:44" ht="15.75" customHeight="1">
      <c r="A111" s="248">
        <v>6924</v>
      </c>
      <c r="B111" s="249" t="s">
        <v>130</v>
      </c>
      <c r="C111" s="896" t="s">
        <v>38</v>
      </c>
      <c r="D111" s="897"/>
      <c r="E111" s="897"/>
      <c r="F111" s="898"/>
      <c r="G111" s="250"/>
      <c r="H111" s="251"/>
      <c r="I111" s="250">
        <v>5</v>
      </c>
      <c r="J111" s="252"/>
      <c r="K111" s="250">
        <f t="shared" si="9"/>
        <v>0</v>
      </c>
      <c r="L111" s="253"/>
      <c r="M111" s="254">
        <v>89</v>
      </c>
      <c r="N111" s="547">
        <f>ROUND(M111*'Exchange Rate'!$B$3,2)</f>
        <v>83.66</v>
      </c>
      <c r="O111" s="253"/>
      <c r="P111" s="525">
        <f t="shared" si="7"/>
        <v>0</v>
      </c>
      <c r="Q111" s="53"/>
      <c r="R111" s="158"/>
      <c r="S111" s="159"/>
      <c r="T111" s="160"/>
      <c r="U111" s="296"/>
      <c r="V111" s="161"/>
      <c r="W111" s="291"/>
      <c r="X111" s="162"/>
      <c r="Y111" s="165"/>
      <c r="Z111" s="306"/>
      <c r="AA111" s="385"/>
      <c r="AB111" s="163"/>
      <c r="AC111" s="164"/>
      <c r="AD111" s="166"/>
      <c r="AF111" s="472">
        <f t="shared" si="11"/>
        <v>0</v>
      </c>
      <c r="AG111" s="473">
        <f t="shared" si="11"/>
        <v>0</v>
      </c>
      <c r="AH111" s="474">
        <f t="shared" si="11"/>
        <v>0</v>
      </c>
      <c r="AI111" s="475">
        <f t="shared" si="10"/>
        <v>0</v>
      </c>
      <c r="AJ111" s="476">
        <f t="shared" si="10"/>
        <v>0</v>
      </c>
      <c r="AK111" s="477">
        <f t="shared" si="10"/>
        <v>0</v>
      </c>
      <c r="AL111" s="478">
        <f t="shared" si="10"/>
        <v>0</v>
      </c>
      <c r="AM111" s="479">
        <f t="shared" si="10"/>
        <v>0</v>
      </c>
      <c r="AN111" s="480">
        <f t="shared" si="10"/>
        <v>0</v>
      </c>
      <c r="AO111" s="481">
        <f t="shared" si="8"/>
        <v>0</v>
      </c>
      <c r="AP111" s="482">
        <f t="shared" si="8"/>
        <v>0</v>
      </c>
      <c r="AQ111" s="483">
        <f t="shared" si="8"/>
        <v>0</v>
      </c>
      <c r="AR111" s="484">
        <f t="shared" si="8"/>
        <v>0</v>
      </c>
    </row>
    <row r="112" spans="1:44" ht="15.75" customHeight="1">
      <c r="A112" s="248">
        <v>6925</v>
      </c>
      <c r="B112" s="249" t="s">
        <v>130</v>
      </c>
      <c r="C112" s="896" t="s">
        <v>39</v>
      </c>
      <c r="D112" s="897"/>
      <c r="E112" s="897"/>
      <c r="F112" s="898"/>
      <c r="G112" s="250"/>
      <c r="H112" s="251"/>
      <c r="I112" s="250">
        <v>5</v>
      </c>
      <c r="J112" s="252"/>
      <c r="K112" s="250">
        <f t="shared" si="9"/>
        <v>0</v>
      </c>
      <c r="L112" s="253"/>
      <c r="M112" s="254">
        <v>69</v>
      </c>
      <c r="N112" s="547">
        <f>ROUND(M112*'Exchange Rate'!$B$3,2)</f>
        <v>64.86</v>
      </c>
      <c r="O112" s="253"/>
      <c r="P112" s="525">
        <f t="shared" si="7"/>
        <v>0</v>
      </c>
      <c r="Q112" s="53"/>
      <c r="R112" s="158"/>
      <c r="S112" s="159"/>
      <c r="T112" s="160"/>
      <c r="U112" s="296"/>
      <c r="V112" s="161"/>
      <c r="W112" s="291"/>
      <c r="X112" s="162"/>
      <c r="Y112" s="165"/>
      <c r="Z112" s="306"/>
      <c r="AA112" s="385"/>
      <c r="AB112" s="163"/>
      <c r="AC112" s="164"/>
      <c r="AD112" s="166"/>
      <c r="AF112" s="472">
        <f t="shared" si="11"/>
        <v>0</v>
      </c>
      <c r="AG112" s="473">
        <f t="shared" si="11"/>
        <v>0</v>
      </c>
      <c r="AH112" s="474">
        <f t="shared" si="11"/>
        <v>0</v>
      </c>
      <c r="AI112" s="475">
        <f t="shared" si="10"/>
        <v>0</v>
      </c>
      <c r="AJ112" s="476">
        <f t="shared" si="10"/>
        <v>0</v>
      </c>
      <c r="AK112" s="477">
        <f t="shared" si="10"/>
        <v>0</v>
      </c>
      <c r="AL112" s="478">
        <f t="shared" si="10"/>
        <v>0</v>
      </c>
      <c r="AM112" s="479">
        <f t="shared" si="10"/>
        <v>0</v>
      </c>
      <c r="AN112" s="480">
        <f t="shared" si="10"/>
        <v>0</v>
      </c>
      <c r="AO112" s="481">
        <f t="shared" si="8"/>
        <v>0</v>
      </c>
      <c r="AP112" s="482">
        <f t="shared" si="8"/>
        <v>0</v>
      </c>
      <c r="AQ112" s="483">
        <f t="shared" si="8"/>
        <v>0</v>
      </c>
      <c r="AR112" s="484">
        <f t="shared" si="8"/>
        <v>0</v>
      </c>
    </row>
    <row r="113" spans="1:44" ht="15.75" customHeight="1">
      <c r="A113" s="248">
        <v>6926</v>
      </c>
      <c r="B113" s="249" t="s">
        <v>130</v>
      </c>
      <c r="C113" s="896" t="s">
        <v>40</v>
      </c>
      <c r="D113" s="897"/>
      <c r="E113" s="897"/>
      <c r="F113" s="898"/>
      <c r="G113" s="250"/>
      <c r="H113" s="251"/>
      <c r="I113" s="250">
        <v>5</v>
      </c>
      <c r="J113" s="252"/>
      <c r="K113" s="250">
        <f t="shared" si="9"/>
        <v>0</v>
      </c>
      <c r="L113" s="253"/>
      <c r="M113" s="254">
        <v>80</v>
      </c>
      <c r="N113" s="547">
        <f>ROUND(M113*'Exchange Rate'!$B$3,2)</f>
        <v>75.2</v>
      </c>
      <c r="O113" s="253"/>
      <c r="P113" s="525">
        <f t="shared" si="7"/>
        <v>0</v>
      </c>
      <c r="Q113" s="53"/>
      <c r="R113" s="158"/>
      <c r="S113" s="159"/>
      <c r="T113" s="160"/>
      <c r="U113" s="296"/>
      <c r="V113" s="161"/>
      <c r="W113" s="291"/>
      <c r="X113" s="162"/>
      <c r="Y113" s="165"/>
      <c r="Z113" s="306"/>
      <c r="AA113" s="385"/>
      <c r="AB113" s="163"/>
      <c r="AC113" s="164"/>
      <c r="AD113" s="166"/>
      <c r="AF113" s="472">
        <f t="shared" si="11"/>
        <v>0</v>
      </c>
      <c r="AG113" s="473">
        <f t="shared" si="11"/>
        <v>0</v>
      </c>
      <c r="AH113" s="474">
        <f t="shared" si="11"/>
        <v>0</v>
      </c>
      <c r="AI113" s="475">
        <f t="shared" si="10"/>
        <v>0</v>
      </c>
      <c r="AJ113" s="476">
        <f t="shared" si="10"/>
        <v>0</v>
      </c>
      <c r="AK113" s="477">
        <f t="shared" si="10"/>
        <v>0</v>
      </c>
      <c r="AL113" s="478">
        <f t="shared" si="10"/>
        <v>0</v>
      </c>
      <c r="AM113" s="479">
        <f t="shared" si="10"/>
        <v>0</v>
      </c>
      <c r="AN113" s="480">
        <f t="shared" si="10"/>
        <v>0</v>
      </c>
      <c r="AO113" s="481">
        <f t="shared" si="8"/>
        <v>0</v>
      </c>
      <c r="AP113" s="482">
        <f t="shared" si="8"/>
        <v>0</v>
      </c>
      <c r="AQ113" s="483">
        <f t="shared" si="8"/>
        <v>0</v>
      </c>
      <c r="AR113" s="484">
        <f t="shared" si="8"/>
        <v>0</v>
      </c>
    </row>
    <row r="114" spans="1:44" ht="15.75" customHeight="1">
      <c r="A114" s="248">
        <v>6927</v>
      </c>
      <c r="B114" s="249" t="s">
        <v>130</v>
      </c>
      <c r="C114" s="896" t="s">
        <v>41</v>
      </c>
      <c r="D114" s="897"/>
      <c r="E114" s="897"/>
      <c r="F114" s="898"/>
      <c r="G114" s="250"/>
      <c r="H114" s="251"/>
      <c r="I114" s="250">
        <v>5</v>
      </c>
      <c r="J114" s="252"/>
      <c r="K114" s="250">
        <f t="shared" si="9"/>
        <v>0</v>
      </c>
      <c r="L114" s="253"/>
      <c r="M114" s="254">
        <v>75</v>
      </c>
      <c r="N114" s="547">
        <f>ROUND(M114*'Exchange Rate'!$B$3,2)</f>
        <v>70.5</v>
      </c>
      <c r="O114" s="253"/>
      <c r="P114" s="525">
        <f t="shared" si="7"/>
        <v>0</v>
      </c>
      <c r="Q114" s="53"/>
      <c r="R114" s="158"/>
      <c r="S114" s="159"/>
      <c r="T114" s="160"/>
      <c r="U114" s="296"/>
      <c r="V114" s="161"/>
      <c r="W114" s="291"/>
      <c r="X114" s="162"/>
      <c r="Y114" s="165"/>
      <c r="Z114" s="306"/>
      <c r="AA114" s="385"/>
      <c r="AB114" s="163"/>
      <c r="AC114" s="164"/>
      <c r="AD114" s="166"/>
      <c r="AF114" s="472">
        <f t="shared" si="11"/>
        <v>0</v>
      </c>
      <c r="AG114" s="473">
        <f t="shared" si="11"/>
        <v>0</v>
      </c>
      <c r="AH114" s="474">
        <f t="shared" si="11"/>
        <v>0</v>
      </c>
      <c r="AI114" s="475">
        <f t="shared" si="10"/>
        <v>0</v>
      </c>
      <c r="AJ114" s="476">
        <f t="shared" si="10"/>
        <v>0</v>
      </c>
      <c r="AK114" s="477">
        <f t="shared" si="10"/>
        <v>0</v>
      </c>
      <c r="AL114" s="478">
        <f t="shared" si="10"/>
        <v>0</v>
      </c>
      <c r="AM114" s="479">
        <f t="shared" si="10"/>
        <v>0</v>
      </c>
      <c r="AN114" s="480">
        <f t="shared" si="10"/>
        <v>0</v>
      </c>
      <c r="AO114" s="481">
        <f t="shared" si="8"/>
        <v>0</v>
      </c>
      <c r="AP114" s="482">
        <f t="shared" si="8"/>
        <v>0</v>
      </c>
      <c r="AQ114" s="483">
        <f t="shared" si="8"/>
        <v>0</v>
      </c>
      <c r="AR114" s="484">
        <f t="shared" si="8"/>
        <v>0</v>
      </c>
    </row>
    <row r="115" spans="1:44" ht="15.75" customHeight="1">
      <c r="A115" s="283">
        <v>6929</v>
      </c>
      <c r="B115" s="284" t="s">
        <v>130</v>
      </c>
      <c r="C115" s="899" t="s">
        <v>43</v>
      </c>
      <c r="D115" s="900"/>
      <c r="E115" s="900"/>
      <c r="F115" s="901"/>
      <c r="G115" s="250"/>
      <c r="H115" s="251"/>
      <c r="I115" s="250">
        <v>5</v>
      </c>
      <c r="J115" s="252"/>
      <c r="K115" s="250">
        <f t="shared" si="9"/>
        <v>0</v>
      </c>
      <c r="L115" s="253"/>
      <c r="M115" s="254">
        <v>59</v>
      </c>
      <c r="N115" s="547">
        <f>ROUND(M115*'Exchange Rate'!$B$3,2)</f>
        <v>55.46</v>
      </c>
      <c r="O115" s="253"/>
      <c r="P115" s="525">
        <f t="shared" si="7"/>
        <v>0</v>
      </c>
      <c r="Q115" s="53"/>
      <c r="R115" s="158"/>
      <c r="S115" s="159"/>
      <c r="T115" s="160"/>
      <c r="U115" s="296"/>
      <c r="V115" s="161"/>
      <c r="W115" s="291"/>
      <c r="X115" s="162"/>
      <c r="Y115" s="165"/>
      <c r="Z115" s="306"/>
      <c r="AA115" s="385"/>
      <c r="AB115" s="163"/>
      <c r="AC115" s="164"/>
      <c r="AD115" s="166"/>
      <c r="AF115" s="472">
        <f t="shared" si="11"/>
        <v>0</v>
      </c>
      <c r="AG115" s="473">
        <f t="shared" si="11"/>
        <v>0</v>
      </c>
      <c r="AH115" s="474">
        <f t="shared" si="11"/>
        <v>0</v>
      </c>
      <c r="AI115" s="475">
        <f t="shared" si="10"/>
        <v>0</v>
      </c>
      <c r="AJ115" s="476">
        <f t="shared" si="10"/>
        <v>0</v>
      </c>
      <c r="AK115" s="477">
        <f t="shared" si="10"/>
        <v>0</v>
      </c>
      <c r="AL115" s="478">
        <f t="shared" si="10"/>
        <v>0</v>
      </c>
      <c r="AM115" s="479">
        <f t="shared" si="10"/>
        <v>0</v>
      </c>
      <c r="AN115" s="480">
        <f t="shared" si="10"/>
        <v>0</v>
      </c>
      <c r="AO115" s="481">
        <f t="shared" si="8"/>
        <v>0</v>
      </c>
      <c r="AP115" s="482">
        <f t="shared" si="8"/>
        <v>0</v>
      </c>
      <c r="AQ115" s="483">
        <f t="shared" si="8"/>
        <v>0</v>
      </c>
      <c r="AR115" s="484">
        <f t="shared" si="8"/>
        <v>0</v>
      </c>
    </row>
    <row r="116" spans="1:44" ht="15.75" customHeight="1">
      <c r="A116" s="277">
        <v>6930</v>
      </c>
      <c r="B116" s="266" t="s">
        <v>130</v>
      </c>
      <c r="C116" s="902" t="s">
        <v>44</v>
      </c>
      <c r="D116" s="903"/>
      <c r="E116" s="903"/>
      <c r="F116" s="904"/>
      <c r="G116" s="265"/>
      <c r="H116" s="269"/>
      <c r="I116" s="265">
        <v>5</v>
      </c>
      <c r="J116" s="271"/>
      <c r="K116" s="265">
        <f t="shared" si="9"/>
        <v>0</v>
      </c>
      <c r="L116" s="273"/>
      <c r="M116" s="275">
        <v>55</v>
      </c>
      <c r="N116" s="548">
        <f>ROUND(M116*'Exchange Rate'!$B$3,2)</f>
        <v>51.7</v>
      </c>
      <c r="O116" s="273"/>
      <c r="P116" s="526">
        <f t="shared" si="7"/>
        <v>0</v>
      </c>
      <c r="Q116" s="276"/>
      <c r="R116" s="158"/>
      <c r="S116" s="159"/>
      <c r="T116" s="160"/>
      <c r="U116" s="296"/>
      <c r="V116" s="161"/>
      <c r="W116" s="291"/>
      <c r="X116" s="162"/>
      <c r="Y116" s="165"/>
      <c r="Z116" s="306"/>
      <c r="AA116" s="385"/>
      <c r="AB116" s="163"/>
      <c r="AC116" s="164"/>
      <c r="AD116" s="166"/>
      <c r="AF116" s="472">
        <f t="shared" si="11"/>
        <v>0</v>
      </c>
      <c r="AG116" s="473">
        <f t="shared" si="11"/>
        <v>0</v>
      </c>
      <c r="AH116" s="474">
        <f t="shared" si="11"/>
        <v>0</v>
      </c>
      <c r="AI116" s="475">
        <f t="shared" si="10"/>
        <v>0</v>
      </c>
      <c r="AJ116" s="476">
        <f t="shared" si="10"/>
        <v>0</v>
      </c>
      <c r="AK116" s="477">
        <f t="shared" si="10"/>
        <v>0</v>
      </c>
      <c r="AL116" s="478">
        <f t="shared" si="10"/>
        <v>0</v>
      </c>
      <c r="AM116" s="479">
        <f t="shared" si="10"/>
        <v>0</v>
      </c>
      <c r="AN116" s="480">
        <f t="shared" si="10"/>
        <v>0</v>
      </c>
      <c r="AO116" s="481">
        <f t="shared" si="8"/>
        <v>0</v>
      </c>
      <c r="AP116" s="482">
        <f t="shared" si="8"/>
        <v>0</v>
      </c>
      <c r="AQ116" s="483">
        <f t="shared" si="8"/>
        <v>0</v>
      </c>
      <c r="AR116" s="484">
        <f t="shared" si="8"/>
        <v>0</v>
      </c>
    </row>
    <row r="117" spans="1:44" ht="15.75" customHeight="1">
      <c r="A117" s="374">
        <v>7015</v>
      </c>
      <c r="B117" s="375" t="s">
        <v>165</v>
      </c>
      <c r="C117" s="893" t="s">
        <v>166</v>
      </c>
      <c r="D117" s="894"/>
      <c r="E117" s="894"/>
      <c r="F117" s="895"/>
      <c r="G117" s="376"/>
      <c r="H117" s="377"/>
      <c r="I117" s="376">
        <v>5</v>
      </c>
      <c r="J117" s="378"/>
      <c r="K117" s="376">
        <f t="shared" si="9"/>
        <v>0</v>
      </c>
      <c r="L117" s="379"/>
      <c r="M117" s="380">
        <v>125</v>
      </c>
      <c r="N117" s="549">
        <f>ROUND(M117*'Exchange Rate'!$B$3,2)</f>
        <v>117.5</v>
      </c>
      <c r="O117" s="379"/>
      <c r="P117" s="527">
        <f t="shared" si="7"/>
        <v>0</v>
      </c>
      <c r="Q117" s="276"/>
      <c r="R117" s="158"/>
      <c r="S117" s="159"/>
      <c r="T117" s="160"/>
      <c r="U117" s="296"/>
      <c r="V117" s="161"/>
      <c r="W117" s="291"/>
      <c r="X117" s="162"/>
      <c r="Y117" s="165"/>
      <c r="Z117" s="306"/>
      <c r="AA117" s="385"/>
      <c r="AB117" s="163"/>
      <c r="AC117" s="164"/>
      <c r="AD117" s="166"/>
      <c r="AF117" s="472">
        <f t="shared" si="11"/>
        <v>0</v>
      </c>
      <c r="AG117" s="473">
        <f t="shared" si="11"/>
        <v>0</v>
      </c>
      <c r="AH117" s="474">
        <f t="shared" si="11"/>
        <v>0</v>
      </c>
      <c r="AI117" s="475">
        <f t="shared" si="10"/>
        <v>0</v>
      </c>
      <c r="AJ117" s="476">
        <f t="shared" si="10"/>
        <v>0</v>
      </c>
      <c r="AK117" s="477">
        <f t="shared" si="10"/>
        <v>0</v>
      </c>
      <c r="AL117" s="478">
        <f t="shared" si="10"/>
        <v>0</v>
      </c>
      <c r="AM117" s="479">
        <f t="shared" si="10"/>
        <v>0</v>
      </c>
      <c r="AN117" s="480">
        <f t="shared" si="10"/>
        <v>0</v>
      </c>
      <c r="AO117" s="481">
        <f t="shared" si="8"/>
        <v>0</v>
      </c>
      <c r="AP117" s="482">
        <f t="shared" si="8"/>
        <v>0</v>
      </c>
      <c r="AQ117" s="483">
        <f t="shared" si="8"/>
        <v>0</v>
      </c>
      <c r="AR117" s="484">
        <f t="shared" si="8"/>
        <v>0</v>
      </c>
    </row>
    <row r="118" spans="1:44" ht="15.75" customHeight="1">
      <c r="A118" s="374">
        <v>7014</v>
      </c>
      <c r="B118" s="375" t="s">
        <v>165</v>
      </c>
      <c r="C118" s="893" t="s">
        <v>167</v>
      </c>
      <c r="D118" s="894"/>
      <c r="E118" s="894"/>
      <c r="F118" s="895"/>
      <c r="G118" s="376"/>
      <c r="H118" s="377"/>
      <c r="I118" s="376">
        <v>5</v>
      </c>
      <c r="J118" s="378"/>
      <c r="K118" s="376">
        <f t="shared" si="9"/>
        <v>0</v>
      </c>
      <c r="L118" s="379"/>
      <c r="M118" s="380">
        <v>95</v>
      </c>
      <c r="N118" s="549">
        <f>ROUND(M118*'Exchange Rate'!$B$3,2)</f>
        <v>89.3</v>
      </c>
      <c r="O118" s="379"/>
      <c r="P118" s="527">
        <f t="shared" si="7"/>
        <v>0</v>
      </c>
      <c r="Q118" s="276"/>
      <c r="R118" s="158"/>
      <c r="S118" s="159"/>
      <c r="T118" s="160"/>
      <c r="U118" s="296"/>
      <c r="V118" s="161"/>
      <c r="W118" s="291"/>
      <c r="X118" s="162"/>
      <c r="Y118" s="165"/>
      <c r="Z118" s="306"/>
      <c r="AA118" s="385"/>
      <c r="AB118" s="163"/>
      <c r="AC118" s="164"/>
      <c r="AD118" s="166"/>
      <c r="AF118" s="472">
        <f t="shared" si="11"/>
        <v>0</v>
      </c>
      <c r="AG118" s="473">
        <f t="shared" si="11"/>
        <v>0</v>
      </c>
      <c r="AH118" s="474">
        <f t="shared" si="11"/>
        <v>0</v>
      </c>
      <c r="AI118" s="475">
        <f t="shared" si="10"/>
        <v>0</v>
      </c>
      <c r="AJ118" s="476">
        <f t="shared" si="10"/>
        <v>0</v>
      </c>
      <c r="AK118" s="477">
        <f t="shared" si="10"/>
        <v>0</v>
      </c>
      <c r="AL118" s="478">
        <f t="shared" si="10"/>
        <v>0</v>
      </c>
      <c r="AM118" s="479">
        <f t="shared" si="10"/>
        <v>0</v>
      </c>
      <c r="AN118" s="480">
        <f t="shared" si="10"/>
        <v>0</v>
      </c>
      <c r="AO118" s="481">
        <f t="shared" si="8"/>
        <v>0</v>
      </c>
      <c r="AP118" s="482">
        <f t="shared" si="8"/>
        <v>0</v>
      </c>
      <c r="AQ118" s="483">
        <f t="shared" si="8"/>
        <v>0</v>
      </c>
      <c r="AR118" s="484">
        <f t="shared" si="8"/>
        <v>0</v>
      </c>
    </row>
    <row r="119" spans="1:44" ht="15.75" customHeight="1">
      <c r="A119" s="374">
        <v>7013</v>
      </c>
      <c r="B119" s="375" t="s">
        <v>165</v>
      </c>
      <c r="C119" s="893" t="s">
        <v>168</v>
      </c>
      <c r="D119" s="894"/>
      <c r="E119" s="894"/>
      <c r="F119" s="895"/>
      <c r="G119" s="376">
        <v>1</v>
      </c>
      <c r="H119" s="377"/>
      <c r="I119" s="376">
        <v>4</v>
      </c>
      <c r="J119" s="378"/>
      <c r="K119" s="376">
        <f t="shared" si="9"/>
        <v>0</v>
      </c>
      <c r="L119" s="379"/>
      <c r="M119" s="380">
        <v>69</v>
      </c>
      <c r="N119" s="549">
        <f>ROUND(M119*'Exchange Rate'!$B$3,2)</f>
        <v>64.86</v>
      </c>
      <c r="O119" s="379"/>
      <c r="P119" s="527">
        <f t="shared" si="7"/>
        <v>0</v>
      </c>
      <c r="Q119" s="276"/>
      <c r="R119" s="158"/>
      <c r="S119" s="159"/>
      <c r="T119" s="160"/>
      <c r="U119" s="296"/>
      <c r="V119" s="161"/>
      <c r="W119" s="291"/>
      <c r="X119" s="162"/>
      <c r="Y119" s="165"/>
      <c r="Z119" s="306"/>
      <c r="AA119" s="385"/>
      <c r="AB119" s="163"/>
      <c r="AC119" s="164"/>
      <c r="AD119" s="166"/>
      <c r="AF119" s="472">
        <f t="shared" si="11"/>
        <v>0</v>
      </c>
      <c r="AG119" s="473">
        <f t="shared" si="11"/>
        <v>0</v>
      </c>
      <c r="AH119" s="474">
        <f t="shared" si="11"/>
        <v>0</v>
      </c>
      <c r="AI119" s="475">
        <f t="shared" si="10"/>
        <v>0</v>
      </c>
      <c r="AJ119" s="476">
        <f t="shared" si="10"/>
        <v>0</v>
      </c>
      <c r="AK119" s="477">
        <f t="shared" si="10"/>
        <v>0</v>
      </c>
      <c r="AL119" s="478">
        <f t="shared" si="10"/>
        <v>0</v>
      </c>
      <c r="AM119" s="479">
        <f t="shared" si="10"/>
        <v>0</v>
      </c>
      <c r="AN119" s="480">
        <f t="shared" si="10"/>
        <v>0</v>
      </c>
      <c r="AO119" s="481">
        <f t="shared" si="8"/>
        <v>0</v>
      </c>
      <c r="AP119" s="482">
        <f t="shared" si="8"/>
        <v>0</v>
      </c>
      <c r="AQ119" s="483">
        <f t="shared" si="8"/>
        <v>0</v>
      </c>
      <c r="AR119" s="484">
        <f t="shared" si="8"/>
        <v>0</v>
      </c>
    </row>
    <row r="120" spans="1:44" ht="15.75" customHeight="1">
      <c r="A120" s="374">
        <v>7075</v>
      </c>
      <c r="B120" s="375" t="s">
        <v>165</v>
      </c>
      <c r="C120" s="893" t="s">
        <v>168</v>
      </c>
      <c r="D120" s="894"/>
      <c r="E120" s="894"/>
      <c r="F120" s="895"/>
      <c r="G120" s="376">
        <v>2</v>
      </c>
      <c r="H120" s="377"/>
      <c r="I120" s="376">
        <v>3</v>
      </c>
      <c r="J120" s="378"/>
      <c r="K120" s="376">
        <f t="shared" si="9"/>
        <v>0</v>
      </c>
      <c r="L120" s="379"/>
      <c r="M120" s="380">
        <v>119</v>
      </c>
      <c r="N120" s="549">
        <f>ROUND(M120*'Exchange Rate'!$B$3,2)</f>
        <v>111.86</v>
      </c>
      <c r="O120" s="379"/>
      <c r="P120" s="527">
        <f t="shared" si="7"/>
        <v>0</v>
      </c>
      <c r="Q120" s="276"/>
      <c r="R120" s="158"/>
      <c r="S120" s="159"/>
      <c r="T120" s="160"/>
      <c r="U120" s="296"/>
      <c r="V120" s="161"/>
      <c r="W120" s="291"/>
      <c r="X120" s="162"/>
      <c r="Y120" s="165"/>
      <c r="Z120" s="306"/>
      <c r="AA120" s="385"/>
      <c r="AB120" s="163"/>
      <c r="AC120" s="164"/>
      <c r="AD120" s="166"/>
      <c r="AF120" s="472">
        <f t="shared" si="11"/>
        <v>0</v>
      </c>
      <c r="AG120" s="473">
        <f t="shared" si="11"/>
        <v>0</v>
      </c>
      <c r="AH120" s="474">
        <f t="shared" si="11"/>
        <v>0</v>
      </c>
      <c r="AI120" s="475">
        <f t="shared" si="10"/>
        <v>0</v>
      </c>
      <c r="AJ120" s="476">
        <f t="shared" si="10"/>
        <v>0</v>
      </c>
      <c r="AK120" s="477">
        <f t="shared" si="10"/>
        <v>0</v>
      </c>
      <c r="AL120" s="478">
        <f t="shared" si="10"/>
        <v>0</v>
      </c>
      <c r="AM120" s="479">
        <f t="shared" si="10"/>
        <v>0</v>
      </c>
      <c r="AN120" s="480">
        <f t="shared" si="10"/>
        <v>0</v>
      </c>
      <c r="AO120" s="481">
        <f t="shared" si="8"/>
        <v>0</v>
      </c>
      <c r="AP120" s="482">
        <f t="shared" si="8"/>
        <v>0</v>
      </c>
      <c r="AQ120" s="483">
        <f t="shared" si="8"/>
        <v>0</v>
      </c>
      <c r="AR120" s="484">
        <f t="shared" si="8"/>
        <v>0</v>
      </c>
    </row>
    <row r="121" spans="1:44" ht="15.75" customHeight="1">
      <c r="A121" s="360">
        <v>7023</v>
      </c>
      <c r="B121" s="361" t="s">
        <v>163</v>
      </c>
      <c r="C121" s="878" t="s">
        <v>36</v>
      </c>
      <c r="D121" s="879"/>
      <c r="E121" s="879"/>
      <c r="F121" s="880"/>
      <c r="G121" s="362"/>
      <c r="H121" s="363"/>
      <c r="I121" s="362">
        <v>4</v>
      </c>
      <c r="J121" s="364"/>
      <c r="K121" s="362">
        <f t="shared" si="9"/>
        <v>0</v>
      </c>
      <c r="L121" s="365"/>
      <c r="M121" s="366">
        <v>79</v>
      </c>
      <c r="N121" s="550">
        <f>ROUND(M121*'Exchange Rate'!$B$3,2)</f>
        <v>74.260000000000005</v>
      </c>
      <c r="O121" s="365"/>
      <c r="P121" s="528">
        <f t="shared" si="7"/>
        <v>0</v>
      </c>
      <c r="Q121" s="276"/>
      <c r="R121" s="158"/>
      <c r="S121" s="159"/>
      <c r="T121" s="160"/>
      <c r="U121" s="296"/>
      <c r="V121" s="161"/>
      <c r="W121" s="291"/>
      <c r="X121" s="162"/>
      <c r="Y121" s="165"/>
      <c r="Z121" s="306"/>
      <c r="AA121" s="385"/>
      <c r="AB121" s="163"/>
      <c r="AC121" s="164"/>
      <c r="AD121" s="166"/>
      <c r="AF121" s="472">
        <f t="shared" si="11"/>
        <v>0</v>
      </c>
      <c r="AG121" s="473">
        <f t="shared" si="11"/>
        <v>0</v>
      </c>
      <c r="AH121" s="474">
        <f t="shared" si="11"/>
        <v>0</v>
      </c>
      <c r="AI121" s="475">
        <f t="shared" si="10"/>
        <v>0</v>
      </c>
      <c r="AJ121" s="476">
        <f t="shared" si="10"/>
        <v>0</v>
      </c>
      <c r="AK121" s="477">
        <f t="shared" si="10"/>
        <v>0</v>
      </c>
      <c r="AL121" s="478">
        <f t="shared" si="10"/>
        <v>0</v>
      </c>
      <c r="AM121" s="479">
        <f t="shared" si="10"/>
        <v>0</v>
      </c>
      <c r="AN121" s="480">
        <f t="shared" si="10"/>
        <v>0</v>
      </c>
      <c r="AO121" s="481">
        <f t="shared" si="8"/>
        <v>0</v>
      </c>
      <c r="AP121" s="482">
        <f t="shared" si="8"/>
        <v>0</v>
      </c>
      <c r="AQ121" s="483">
        <f t="shared" si="8"/>
        <v>0</v>
      </c>
      <c r="AR121" s="484">
        <f t="shared" si="8"/>
        <v>0</v>
      </c>
    </row>
    <row r="122" spans="1:44" ht="15.75" customHeight="1">
      <c r="A122" s="360">
        <v>7024</v>
      </c>
      <c r="B122" s="361" t="s">
        <v>163</v>
      </c>
      <c r="C122" s="878" t="s">
        <v>37</v>
      </c>
      <c r="D122" s="879"/>
      <c r="E122" s="879"/>
      <c r="F122" s="880"/>
      <c r="G122" s="362"/>
      <c r="H122" s="363"/>
      <c r="I122" s="362">
        <v>4</v>
      </c>
      <c r="J122" s="364"/>
      <c r="K122" s="362">
        <f t="shared" si="9"/>
        <v>0</v>
      </c>
      <c r="L122" s="365"/>
      <c r="M122" s="366">
        <v>109</v>
      </c>
      <c r="N122" s="550">
        <f>ROUND(M122*'Exchange Rate'!$B$3,2)</f>
        <v>102.46</v>
      </c>
      <c r="O122" s="365"/>
      <c r="P122" s="528">
        <f t="shared" si="7"/>
        <v>0</v>
      </c>
      <c r="Q122" s="276"/>
      <c r="R122" s="158"/>
      <c r="S122" s="159"/>
      <c r="T122" s="160"/>
      <c r="U122" s="296"/>
      <c r="V122" s="161"/>
      <c r="W122" s="291"/>
      <c r="X122" s="162"/>
      <c r="Y122" s="165"/>
      <c r="Z122" s="306"/>
      <c r="AA122" s="385"/>
      <c r="AB122" s="163"/>
      <c r="AC122" s="164"/>
      <c r="AD122" s="166"/>
      <c r="AF122" s="472">
        <f t="shared" si="11"/>
        <v>0</v>
      </c>
      <c r="AG122" s="473">
        <f t="shared" si="11"/>
        <v>0</v>
      </c>
      <c r="AH122" s="474">
        <f t="shared" si="11"/>
        <v>0</v>
      </c>
      <c r="AI122" s="475">
        <f t="shared" si="10"/>
        <v>0</v>
      </c>
      <c r="AJ122" s="476">
        <f t="shared" si="10"/>
        <v>0</v>
      </c>
      <c r="AK122" s="477">
        <f t="shared" si="10"/>
        <v>0</v>
      </c>
      <c r="AL122" s="478">
        <f t="shared" si="10"/>
        <v>0</v>
      </c>
      <c r="AM122" s="479">
        <f t="shared" si="10"/>
        <v>0</v>
      </c>
      <c r="AN122" s="480">
        <f t="shared" si="10"/>
        <v>0</v>
      </c>
      <c r="AO122" s="481">
        <f t="shared" si="8"/>
        <v>0</v>
      </c>
      <c r="AP122" s="482">
        <f t="shared" si="8"/>
        <v>0</v>
      </c>
      <c r="AQ122" s="483">
        <f t="shared" si="8"/>
        <v>0</v>
      </c>
      <c r="AR122" s="484">
        <f t="shared" si="8"/>
        <v>0</v>
      </c>
    </row>
    <row r="123" spans="1:44" ht="15.75" customHeight="1">
      <c r="A123" s="360">
        <v>7025</v>
      </c>
      <c r="B123" s="361" t="s">
        <v>163</v>
      </c>
      <c r="C123" s="878" t="s">
        <v>38</v>
      </c>
      <c r="D123" s="879"/>
      <c r="E123" s="879"/>
      <c r="F123" s="880"/>
      <c r="G123" s="362"/>
      <c r="H123" s="363"/>
      <c r="I123" s="362">
        <v>5</v>
      </c>
      <c r="J123" s="364"/>
      <c r="K123" s="362">
        <f t="shared" si="9"/>
        <v>0</v>
      </c>
      <c r="L123" s="365"/>
      <c r="M123" s="366">
        <v>109</v>
      </c>
      <c r="N123" s="550">
        <f>ROUND(M123*'Exchange Rate'!$B$3,2)</f>
        <v>102.46</v>
      </c>
      <c r="O123" s="365"/>
      <c r="P123" s="528">
        <f t="shared" si="7"/>
        <v>0</v>
      </c>
      <c r="Q123" s="276"/>
      <c r="R123" s="158"/>
      <c r="S123" s="159"/>
      <c r="T123" s="160"/>
      <c r="U123" s="296"/>
      <c r="V123" s="161"/>
      <c r="W123" s="291"/>
      <c r="X123" s="162"/>
      <c r="Y123" s="165"/>
      <c r="Z123" s="306"/>
      <c r="AA123" s="385"/>
      <c r="AB123" s="163"/>
      <c r="AC123" s="164"/>
      <c r="AD123" s="166"/>
      <c r="AF123" s="472">
        <f t="shared" si="11"/>
        <v>0</v>
      </c>
      <c r="AG123" s="473">
        <f t="shared" si="11"/>
        <v>0</v>
      </c>
      <c r="AH123" s="474">
        <f t="shared" si="11"/>
        <v>0</v>
      </c>
      <c r="AI123" s="475">
        <f t="shared" si="10"/>
        <v>0</v>
      </c>
      <c r="AJ123" s="476">
        <f t="shared" si="10"/>
        <v>0</v>
      </c>
      <c r="AK123" s="477">
        <f t="shared" si="10"/>
        <v>0</v>
      </c>
      <c r="AL123" s="478">
        <f t="shared" si="10"/>
        <v>0</v>
      </c>
      <c r="AM123" s="479">
        <f t="shared" si="10"/>
        <v>0</v>
      </c>
      <c r="AN123" s="480">
        <f t="shared" si="10"/>
        <v>0</v>
      </c>
      <c r="AO123" s="481">
        <f t="shared" si="8"/>
        <v>0</v>
      </c>
      <c r="AP123" s="482">
        <f t="shared" si="8"/>
        <v>0</v>
      </c>
      <c r="AQ123" s="483">
        <f t="shared" si="8"/>
        <v>0</v>
      </c>
      <c r="AR123" s="484">
        <f t="shared" si="8"/>
        <v>0</v>
      </c>
    </row>
    <row r="124" spans="1:44" ht="15.75" customHeight="1">
      <c r="A124" s="360">
        <v>7026</v>
      </c>
      <c r="B124" s="361" t="s">
        <v>163</v>
      </c>
      <c r="C124" s="878" t="s">
        <v>39</v>
      </c>
      <c r="D124" s="879"/>
      <c r="E124" s="879"/>
      <c r="F124" s="880"/>
      <c r="G124" s="362"/>
      <c r="H124" s="363"/>
      <c r="I124" s="362">
        <v>6</v>
      </c>
      <c r="J124" s="364"/>
      <c r="K124" s="362">
        <f t="shared" si="9"/>
        <v>0</v>
      </c>
      <c r="L124" s="365"/>
      <c r="M124" s="366">
        <v>129</v>
      </c>
      <c r="N124" s="550">
        <f>ROUND(M124*'Exchange Rate'!$B$3,2)</f>
        <v>121.26</v>
      </c>
      <c r="O124" s="365"/>
      <c r="P124" s="528">
        <f t="shared" si="7"/>
        <v>0</v>
      </c>
      <c r="Q124" s="276"/>
      <c r="R124" s="158"/>
      <c r="S124" s="159"/>
      <c r="T124" s="160"/>
      <c r="U124" s="296"/>
      <c r="V124" s="161"/>
      <c r="W124" s="291"/>
      <c r="X124" s="162"/>
      <c r="Y124" s="165"/>
      <c r="Z124" s="306"/>
      <c r="AA124" s="385"/>
      <c r="AB124" s="163"/>
      <c r="AC124" s="164"/>
      <c r="AD124" s="166"/>
      <c r="AF124" s="472">
        <f t="shared" si="11"/>
        <v>0</v>
      </c>
      <c r="AG124" s="473">
        <f t="shared" si="11"/>
        <v>0</v>
      </c>
      <c r="AH124" s="474">
        <f t="shared" si="11"/>
        <v>0</v>
      </c>
      <c r="AI124" s="475">
        <f t="shared" si="10"/>
        <v>0</v>
      </c>
      <c r="AJ124" s="476">
        <f t="shared" si="10"/>
        <v>0</v>
      </c>
      <c r="AK124" s="477">
        <f t="shared" si="10"/>
        <v>0</v>
      </c>
      <c r="AL124" s="478">
        <f t="shared" si="10"/>
        <v>0</v>
      </c>
      <c r="AM124" s="479">
        <f t="shared" si="10"/>
        <v>0</v>
      </c>
      <c r="AN124" s="480">
        <f t="shared" si="10"/>
        <v>0</v>
      </c>
      <c r="AO124" s="481">
        <f t="shared" si="8"/>
        <v>0</v>
      </c>
      <c r="AP124" s="482">
        <f t="shared" si="8"/>
        <v>0</v>
      </c>
      <c r="AQ124" s="483">
        <f t="shared" si="8"/>
        <v>0</v>
      </c>
      <c r="AR124" s="484">
        <f t="shared" si="8"/>
        <v>0</v>
      </c>
    </row>
    <row r="125" spans="1:44" ht="15.75" customHeight="1">
      <c r="A125" s="360">
        <v>7027</v>
      </c>
      <c r="B125" s="361" t="s">
        <v>163</v>
      </c>
      <c r="C125" s="878" t="s">
        <v>40</v>
      </c>
      <c r="D125" s="879"/>
      <c r="E125" s="879"/>
      <c r="F125" s="880"/>
      <c r="G125" s="362"/>
      <c r="H125" s="363"/>
      <c r="I125" s="362">
        <v>5</v>
      </c>
      <c r="J125" s="364"/>
      <c r="K125" s="362">
        <f t="shared" si="9"/>
        <v>0</v>
      </c>
      <c r="L125" s="365"/>
      <c r="M125" s="366">
        <v>185</v>
      </c>
      <c r="N125" s="550">
        <f>ROUND(M125*'Exchange Rate'!$B$3,2)</f>
        <v>173.9</v>
      </c>
      <c r="O125" s="365"/>
      <c r="P125" s="528">
        <f t="shared" si="7"/>
        <v>0</v>
      </c>
      <c r="Q125" s="276"/>
      <c r="R125" s="158"/>
      <c r="S125" s="159"/>
      <c r="T125" s="160"/>
      <c r="U125" s="296"/>
      <c r="V125" s="161"/>
      <c r="W125" s="291"/>
      <c r="X125" s="162"/>
      <c r="Y125" s="165"/>
      <c r="Z125" s="306"/>
      <c r="AA125" s="385"/>
      <c r="AB125" s="163"/>
      <c r="AC125" s="164"/>
      <c r="AD125" s="166"/>
      <c r="AF125" s="472">
        <f t="shared" si="11"/>
        <v>0</v>
      </c>
      <c r="AG125" s="473">
        <f t="shared" si="11"/>
        <v>0</v>
      </c>
      <c r="AH125" s="474">
        <f t="shared" si="11"/>
        <v>0</v>
      </c>
      <c r="AI125" s="475">
        <f t="shared" si="10"/>
        <v>0</v>
      </c>
      <c r="AJ125" s="476">
        <f t="shared" si="10"/>
        <v>0</v>
      </c>
      <c r="AK125" s="477">
        <f t="shared" si="10"/>
        <v>0</v>
      </c>
      <c r="AL125" s="478">
        <f t="shared" si="10"/>
        <v>0</v>
      </c>
      <c r="AM125" s="479">
        <f t="shared" si="10"/>
        <v>0</v>
      </c>
      <c r="AN125" s="480">
        <f t="shared" si="10"/>
        <v>0</v>
      </c>
      <c r="AO125" s="481">
        <f t="shared" si="8"/>
        <v>0</v>
      </c>
      <c r="AP125" s="482">
        <f t="shared" si="8"/>
        <v>0</v>
      </c>
      <c r="AQ125" s="483">
        <f t="shared" si="8"/>
        <v>0</v>
      </c>
      <c r="AR125" s="484">
        <f t="shared" si="8"/>
        <v>0</v>
      </c>
    </row>
    <row r="126" spans="1:44" ht="15.75" customHeight="1">
      <c r="A126" s="360">
        <v>7028</v>
      </c>
      <c r="B126" s="361" t="s">
        <v>163</v>
      </c>
      <c r="C126" s="878" t="s">
        <v>41</v>
      </c>
      <c r="D126" s="879"/>
      <c r="E126" s="879"/>
      <c r="F126" s="880"/>
      <c r="G126" s="362"/>
      <c r="H126" s="363"/>
      <c r="I126" s="362">
        <v>5</v>
      </c>
      <c r="J126" s="364"/>
      <c r="K126" s="362">
        <f t="shared" si="9"/>
        <v>0</v>
      </c>
      <c r="L126" s="365"/>
      <c r="M126" s="366">
        <v>189</v>
      </c>
      <c r="N126" s="550">
        <f>ROUND(M126*'Exchange Rate'!$B$3,2)</f>
        <v>177.66</v>
      </c>
      <c r="O126" s="365"/>
      <c r="P126" s="528">
        <f t="shared" si="7"/>
        <v>0</v>
      </c>
      <c r="Q126" s="276"/>
      <c r="R126" s="158"/>
      <c r="S126" s="159"/>
      <c r="T126" s="160"/>
      <c r="U126" s="296"/>
      <c r="V126" s="161"/>
      <c r="W126" s="291"/>
      <c r="X126" s="162"/>
      <c r="Y126" s="165"/>
      <c r="Z126" s="306"/>
      <c r="AA126" s="385"/>
      <c r="AB126" s="163"/>
      <c r="AC126" s="164"/>
      <c r="AD126" s="166"/>
      <c r="AF126" s="472">
        <f t="shared" si="11"/>
        <v>0</v>
      </c>
      <c r="AG126" s="473">
        <f t="shared" si="11"/>
        <v>0</v>
      </c>
      <c r="AH126" s="474">
        <f t="shared" si="11"/>
        <v>0</v>
      </c>
      <c r="AI126" s="475">
        <f t="shared" si="10"/>
        <v>0</v>
      </c>
      <c r="AJ126" s="476">
        <f t="shared" si="10"/>
        <v>0</v>
      </c>
      <c r="AK126" s="477">
        <f t="shared" si="10"/>
        <v>0</v>
      </c>
      <c r="AL126" s="478">
        <f t="shared" si="10"/>
        <v>0</v>
      </c>
      <c r="AM126" s="479">
        <f t="shared" si="10"/>
        <v>0</v>
      </c>
      <c r="AN126" s="480">
        <f t="shared" si="10"/>
        <v>0</v>
      </c>
      <c r="AO126" s="481">
        <f t="shared" si="8"/>
        <v>0</v>
      </c>
      <c r="AP126" s="482">
        <f t="shared" si="8"/>
        <v>0</v>
      </c>
      <c r="AQ126" s="483">
        <f t="shared" si="8"/>
        <v>0</v>
      </c>
      <c r="AR126" s="484">
        <f t="shared" si="8"/>
        <v>0</v>
      </c>
    </row>
    <row r="127" spans="1:44" ht="15.75" customHeight="1">
      <c r="A127" s="360">
        <v>7029</v>
      </c>
      <c r="B127" s="361" t="s">
        <v>163</v>
      </c>
      <c r="C127" s="878" t="s">
        <v>42</v>
      </c>
      <c r="D127" s="879"/>
      <c r="E127" s="879"/>
      <c r="F127" s="880"/>
      <c r="G127" s="362"/>
      <c r="H127" s="363"/>
      <c r="I127" s="362">
        <v>5</v>
      </c>
      <c r="J127" s="364"/>
      <c r="K127" s="362">
        <f t="shared" si="9"/>
        <v>0</v>
      </c>
      <c r="L127" s="365"/>
      <c r="M127" s="366">
        <v>249</v>
      </c>
      <c r="N127" s="550">
        <f>ROUND(M127*'Exchange Rate'!$B$3,2)</f>
        <v>234.06</v>
      </c>
      <c r="O127" s="365"/>
      <c r="P127" s="528">
        <f t="shared" si="7"/>
        <v>0</v>
      </c>
      <c r="Q127" s="276"/>
      <c r="R127" s="158"/>
      <c r="S127" s="159"/>
      <c r="T127" s="160"/>
      <c r="U127" s="296"/>
      <c r="V127" s="161"/>
      <c r="W127" s="291"/>
      <c r="X127" s="162"/>
      <c r="Y127" s="165"/>
      <c r="Z127" s="306"/>
      <c r="AA127" s="385"/>
      <c r="AB127" s="163"/>
      <c r="AC127" s="164"/>
      <c r="AD127" s="166"/>
      <c r="AF127" s="472">
        <f t="shared" si="11"/>
        <v>0</v>
      </c>
      <c r="AG127" s="473">
        <f t="shared" si="11"/>
        <v>0</v>
      </c>
      <c r="AH127" s="474">
        <f t="shared" si="11"/>
        <v>0</v>
      </c>
      <c r="AI127" s="475">
        <f t="shared" si="10"/>
        <v>0</v>
      </c>
      <c r="AJ127" s="476">
        <f t="shared" si="10"/>
        <v>0</v>
      </c>
      <c r="AK127" s="477">
        <f t="shared" si="10"/>
        <v>0</v>
      </c>
      <c r="AL127" s="478">
        <f t="shared" ref="AL127:AN136" si="12">$I127*X127</f>
        <v>0</v>
      </c>
      <c r="AM127" s="479">
        <f t="shared" si="12"/>
        <v>0</v>
      </c>
      <c r="AN127" s="480">
        <f t="shared" si="12"/>
        <v>0</v>
      </c>
      <c r="AO127" s="481">
        <f t="shared" si="8"/>
        <v>0</v>
      </c>
      <c r="AP127" s="482">
        <f t="shared" si="8"/>
        <v>0</v>
      </c>
      <c r="AQ127" s="483">
        <f t="shared" si="8"/>
        <v>0</v>
      </c>
      <c r="AR127" s="484">
        <f t="shared" si="8"/>
        <v>0</v>
      </c>
    </row>
    <row r="128" spans="1:44" ht="15.75" customHeight="1">
      <c r="A128" s="367">
        <v>7076</v>
      </c>
      <c r="B128" s="368" t="s">
        <v>164</v>
      </c>
      <c r="C128" s="881" t="s">
        <v>36</v>
      </c>
      <c r="D128" s="882"/>
      <c r="E128" s="882"/>
      <c r="F128" s="883"/>
      <c r="G128" s="369"/>
      <c r="H128" s="370"/>
      <c r="I128" s="369">
        <v>5</v>
      </c>
      <c r="J128" s="371"/>
      <c r="K128" s="369">
        <f t="shared" si="9"/>
        <v>0</v>
      </c>
      <c r="L128" s="372"/>
      <c r="M128" s="373">
        <v>99</v>
      </c>
      <c r="N128" s="551">
        <f>ROUND(M128*'Exchange Rate'!$B$3,2)</f>
        <v>93.06</v>
      </c>
      <c r="O128" s="372"/>
      <c r="P128" s="529">
        <f t="shared" si="7"/>
        <v>0</v>
      </c>
      <c r="Q128" s="276"/>
      <c r="R128" s="158"/>
      <c r="S128" s="159"/>
      <c r="T128" s="160"/>
      <c r="U128" s="296"/>
      <c r="V128" s="161"/>
      <c r="W128" s="291"/>
      <c r="X128" s="162"/>
      <c r="Y128" s="165"/>
      <c r="Z128" s="306"/>
      <c r="AA128" s="385"/>
      <c r="AB128" s="163"/>
      <c r="AC128" s="164"/>
      <c r="AD128" s="166"/>
      <c r="AF128" s="472">
        <f t="shared" si="11"/>
        <v>0</v>
      </c>
      <c r="AG128" s="473">
        <f t="shared" si="11"/>
        <v>0</v>
      </c>
      <c r="AH128" s="474">
        <f t="shared" si="11"/>
        <v>0</v>
      </c>
      <c r="AI128" s="475">
        <f t="shared" si="11"/>
        <v>0</v>
      </c>
      <c r="AJ128" s="476">
        <f t="shared" si="11"/>
        <v>0</v>
      </c>
      <c r="AK128" s="477">
        <f t="shared" si="11"/>
        <v>0</v>
      </c>
      <c r="AL128" s="478">
        <f t="shared" si="12"/>
        <v>0</v>
      </c>
      <c r="AM128" s="479">
        <f t="shared" si="12"/>
        <v>0</v>
      </c>
      <c r="AN128" s="480">
        <f t="shared" si="12"/>
        <v>0</v>
      </c>
      <c r="AO128" s="481">
        <f t="shared" si="8"/>
        <v>0</v>
      </c>
      <c r="AP128" s="482">
        <f t="shared" si="8"/>
        <v>0</v>
      </c>
      <c r="AQ128" s="483">
        <f t="shared" si="8"/>
        <v>0</v>
      </c>
      <c r="AR128" s="484">
        <f t="shared" si="8"/>
        <v>0</v>
      </c>
    </row>
    <row r="129" spans="1:44" ht="15.75" customHeight="1">
      <c r="A129" s="367">
        <v>7077</v>
      </c>
      <c r="B129" s="368" t="s">
        <v>164</v>
      </c>
      <c r="C129" s="881" t="s">
        <v>37</v>
      </c>
      <c r="D129" s="882"/>
      <c r="E129" s="882"/>
      <c r="F129" s="883"/>
      <c r="G129" s="369"/>
      <c r="H129" s="370"/>
      <c r="I129" s="369">
        <v>5</v>
      </c>
      <c r="J129" s="371"/>
      <c r="K129" s="369">
        <f t="shared" si="9"/>
        <v>0</v>
      </c>
      <c r="L129" s="372"/>
      <c r="M129" s="373">
        <v>125</v>
      </c>
      <c r="N129" s="551">
        <f>ROUND(M129*'Exchange Rate'!$B$3,2)</f>
        <v>117.5</v>
      </c>
      <c r="O129" s="372"/>
      <c r="P129" s="529">
        <f t="shared" si="7"/>
        <v>0</v>
      </c>
      <c r="Q129" s="276"/>
      <c r="R129" s="158"/>
      <c r="S129" s="159"/>
      <c r="T129" s="160"/>
      <c r="U129" s="296"/>
      <c r="V129" s="161"/>
      <c r="W129" s="291"/>
      <c r="X129" s="162"/>
      <c r="Y129" s="165"/>
      <c r="Z129" s="306"/>
      <c r="AA129" s="385"/>
      <c r="AB129" s="163"/>
      <c r="AC129" s="164"/>
      <c r="AD129" s="166"/>
      <c r="AF129" s="472">
        <f t="shared" si="11"/>
        <v>0</v>
      </c>
      <c r="AG129" s="473">
        <f t="shared" si="11"/>
        <v>0</v>
      </c>
      <c r="AH129" s="474">
        <f t="shared" si="11"/>
        <v>0</v>
      </c>
      <c r="AI129" s="475">
        <f t="shared" si="11"/>
        <v>0</v>
      </c>
      <c r="AJ129" s="476">
        <f t="shared" si="11"/>
        <v>0</v>
      </c>
      <c r="AK129" s="477">
        <f t="shared" si="11"/>
        <v>0</v>
      </c>
      <c r="AL129" s="478">
        <f t="shared" si="12"/>
        <v>0</v>
      </c>
      <c r="AM129" s="479">
        <f t="shared" si="12"/>
        <v>0</v>
      </c>
      <c r="AN129" s="480">
        <f t="shared" si="12"/>
        <v>0</v>
      </c>
      <c r="AO129" s="481">
        <f t="shared" si="8"/>
        <v>0</v>
      </c>
      <c r="AP129" s="482">
        <f t="shared" si="8"/>
        <v>0</v>
      </c>
      <c r="AQ129" s="483">
        <f t="shared" si="8"/>
        <v>0</v>
      </c>
      <c r="AR129" s="484">
        <f t="shared" si="8"/>
        <v>0</v>
      </c>
    </row>
    <row r="130" spans="1:44" ht="15.75" customHeight="1">
      <c r="A130" s="367">
        <v>7078</v>
      </c>
      <c r="B130" s="368" t="s">
        <v>164</v>
      </c>
      <c r="C130" s="881" t="s">
        <v>38</v>
      </c>
      <c r="D130" s="882"/>
      <c r="E130" s="882"/>
      <c r="F130" s="883"/>
      <c r="G130" s="369"/>
      <c r="H130" s="370"/>
      <c r="I130" s="369">
        <v>5</v>
      </c>
      <c r="J130" s="371"/>
      <c r="K130" s="369">
        <f t="shared" si="9"/>
        <v>0</v>
      </c>
      <c r="L130" s="372"/>
      <c r="M130" s="373">
        <v>179</v>
      </c>
      <c r="N130" s="551">
        <f>ROUND(M130*'Exchange Rate'!$B$3,2)</f>
        <v>168.26</v>
      </c>
      <c r="O130" s="372"/>
      <c r="P130" s="529">
        <f t="shared" si="7"/>
        <v>0</v>
      </c>
      <c r="Q130" s="276"/>
      <c r="R130" s="158"/>
      <c r="S130" s="159"/>
      <c r="T130" s="160"/>
      <c r="U130" s="296"/>
      <c r="V130" s="161"/>
      <c r="W130" s="291"/>
      <c r="X130" s="162"/>
      <c r="Y130" s="165"/>
      <c r="Z130" s="306"/>
      <c r="AA130" s="385"/>
      <c r="AB130" s="163"/>
      <c r="AC130" s="164"/>
      <c r="AD130" s="166"/>
      <c r="AF130" s="472">
        <f t="shared" si="11"/>
        <v>0</v>
      </c>
      <c r="AG130" s="473">
        <f t="shared" si="11"/>
        <v>0</v>
      </c>
      <c r="AH130" s="474">
        <f t="shared" si="11"/>
        <v>0</v>
      </c>
      <c r="AI130" s="475">
        <f t="shared" si="11"/>
        <v>0</v>
      </c>
      <c r="AJ130" s="476">
        <f t="shared" si="11"/>
        <v>0</v>
      </c>
      <c r="AK130" s="477">
        <f t="shared" si="11"/>
        <v>0</v>
      </c>
      <c r="AL130" s="478">
        <f t="shared" si="12"/>
        <v>0</v>
      </c>
      <c r="AM130" s="479">
        <f t="shared" si="12"/>
        <v>0</v>
      </c>
      <c r="AN130" s="480">
        <f t="shared" si="12"/>
        <v>0</v>
      </c>
      <c r="AO130" s="481">
        <f t="shared" si="8"/>
        <v>0</v>
      </c>
      <c r="AP130" s="482">
        <f t="shared" si="8"/>
        <v>0</v>
      </c>
      <c r="AQ130" s="483">
        <f t="shared" si="8"/>
        <v>0</v>
      </c>
      <c r="AR130" s="484">
        <f t="shared" si="8"/>
        <v>0</v>
      </c>
    </row>
    <row r="131" spans="1:44" ht="15.75" customHeight="1">
      <c r="A131" s="367">
        <v>7079</v>
      </c>
      <c r="B131" s="368" t="s">
        <v>164</v>
      </c>
      <c r="C131" s="881" t="s">
        <v>39</v>
      </c>
      <c r="D131" s="882"/>
      <c r="E131" s="882"/>
      <c r="F131" s="883"/>
      <c r="G131" s="369"/>
      <c r="H131" s="370"/>
      <c r="I131" s="369">
        <v>5</v>
      </c>
      <c r="J131" s="371"/>
      <c r="K131" s="369">
        <f t="shared" si="9"/>
        <v>0</v>
      </c>
      <c r="L131" s="372"/>
      <c r="M131" s="373">
        <v>205</v>
      </c>
      <c r="N131" s="551">
        <f>ROUND(M131*'Exchange Rate'!$B$3,2)</f>
        <v>192.7</v>
      </c>
      <c r="O131" s="372"/>
      <c r="P131" s="529">
        <f t="shared" si="7"/>
        <v>0</v>
      </c>
      <c r="Q131" s="276"/>
      <c r="R131" s="158"/>
      <c r="S131" s="159"/>
      <c r="T131" s="160"/>
      <c r="U131" s="296"/>
      <c r="V131" s="161"/>
      <c r="W131" s="291"/>
      <c r="X131" s="162"/>
      <c r="Y131" s="165"/>
      <c r="Z131" s="306"/>
      <c r="AA131" s="385"/>
      <c r="AB131" s="163"/>
      <c r="AC131" s="164"/>
      <c r="AD131" s="166"/>
      <c r="AF131" s="472">
        <f t="shared" si="11"/>
        <v>0</v>
      </c>
      <c r="AG131" s="473">
        <f t="shared" si="11"/>
        <v>0</v>
      </c>
      <c r="AH131" s="474">
        <f t="shared" si="11"/>
        <v>0</v>
      </c>
      <c r="AI131" s="475">
        <f t="shared" si="11"/>
        <v>0</v>
      </c>
      <c r="AJ131" s="476">
        <f t="shared" si="11"/>
        <v>0</v>
      </c>
      <c r="AK131" s="477">
        <f t="shared" si="11"/>
        <v>0</v>
      </c>
      <c r="AL131" s="478">
        <f t="shared" si="12"/>
        <v>0</v>
      </c>
      <c r="AM131" s="479">
        <f t="shared" si="12"/>
        <v>0</v>
      </c>
      <c r="AN131" s="480">
        <f t="shared" si="12"/>
        <v>0</v>
      </c>
      <c r="AO131" s="481">
        <f t="shared" si="8"/>
        <v>0</v>
      </c>
      <c r="AP131" s="482">
        <f t="shared" si="8"/>
        <v>0</v>
      </c>
      <c r="AQ131" s="483">
        <f t="shared" si="8"/>
        <v>0</v>
      </c>
      <c r="AR131" s="484">
        <f t="shared" si="8"/>
        <v>0</v>
      </c>
    </row>
    <row r="132" spans="1:44" ht="15.75" customHeight="1">
      <c r="A132" s="367">
        <v>7080</v>
      </c>
      <c r="B132" s="368" t="s">
        <v>164</v>
      </c>
      <c r="C132" s="881" t="s">
        <v>40</v>
      </c>
      <c r="D132" s="882"/>
      <c r="E132" s="882"/>
      <c r="F132" s="883"/>
      <c r="G132" s="369"/>
      <c r="H132" s="370"/>
      <c r="I132" s="369">
        <v>4</v>
      </c>
      <c r="J132" s="371"/>
      <c r="K132" s="369">
        <f t="shared" si="9"/>
        <v>0</v>
      </c>
      <c r="L132" s="372"/>
      <c r="M132" s="373">
        <v>320</v>
      </c>
      <c r="N132" s="551">
        <f>ROUND(M132*'Exchange Rate'!$B$3,2)</f>
        <v>300.8</v>
      </c>
      <c r="O132" s="372"/>
      <c r="P132" s="529">
        <f t="shared" si="7"/>
        <v>0</v>
      </c>
      <c r="Q132" s="276"/>
      <c r="R132" s="158"/>
      <c r="S132" s="159"/>
      <c r="T132" s="160"/>
      <c r="U132" s="296"/>
      <c r="V132" s="161"/>
      <c r="W132" s="291"/>
      <c r="X132" s="162"/>
      <c r="Y132" s="165"/>
      <c r="Z132" s="306"/>
      <c r="AA132" s="385"/>
      <c r="AB132" s="163"/>
      <c r="AC132" s="164"/>
      <c r="AD132" s="166"/>
      <c r="AF132" s="472">
        <f t="shared" si="11"/>
        <v>0</v>
      </c>
      <c r="AG132" s="473">
        <f t="shared" si="11"/>
        <v>0</v>
      </c>
      <c r="AH132" s="474">
        <f t="shared" si="11"/>
        <v>0</v>
      </c>
      <c r="AI132" s="475">
        <f t="shared" si="11"/>
        <v>0</v>
      </c>
      <c r="AJ132" s="476">
        <f t="shared" si="11"/>
        <v>0</v>
      </c>
      <c r="AK132" s="477">
        <f t="shared" si="11"/>
        <v>0</v>
      </c>
      <c r="AL132" s="478">
        <f t="shared" si="12"/>
        <v>0</v>
      </c>
      <c r="AM132" s="479">
        <f t="shared" si="12"/>
        <v>0</v>
      </c>
      <c r="AN132" s="480">
        <f t="shared" si="12"/>
        <v>0</v>
      </c>
      <c r="AO132" s="481">
        <f t="shared" si="8"/>
        <v>0</v>
      </c>
      <c r="AP132" s="482">
        <f t="shared" si="8"/>
        <v>0</v>
      </c>
      <c r="AQ132" s="483">
        <f t="shared" si="8"/>
        <v>0</v>
      </c>
      <c r="AR132" s="484">
        <f t="shared" si="8"/>
        <v>0</v>
      </c>
    </row>
    <row r="133" spans="1:44" ht="15.75" customHeight="1">
      <c r="A133" s="402">
        <v>7012</v>
      </c>
      <c r="B133" s="403" t="s">
        <v>158</v>
      </c>
      <c r="C133" s="872" t="s">
        <v>36</v>
      </c>
      <c r="D133" s="873"/>
      <c r="E133" s="873"/>
      <c r="F133" s="874"/>
      <c r="G133" s="404"/>
      <c r="H133" s="405"/>
      <c r="I133" s="404">
        <v>10</v>
      </c>
      <c r="J133" s="406"/>
      <c r="K133" s="404">
        <f t="shared" si="9"/>
        <v>0</v>
      </c>
      <c r="L133" s="407"/>
      <c r="M133" s="408">
        <v>110</v>
      </c>
      <c r="N133" s="552">
        <f>ROUND(M133*'Exchange Rate'!$B$3,2)</f>
        <v>103.4</v>
      </c>
      <c r="O133" s="407"/>
      <c r="P133" s="530">
        <f t="shared" si="7"/>
        <v>0</v>
      </c>
      <c r="Q133" s="53"/>
      <c r="R133" s="158"/>
      <c r="S133" s="159"/>
      <c r="T133" s="160"/>
      <c r="U133" s="296"/>
      <c r="V133" s="161"/>
      <c r="W133" s="291"/>
      <c r="X133" s="162"/>
      <c r="Y133" s="165"/>
      <c r="Z133" s="306"/>
      <c r="AA133" s="385"/>
      <c r="AB133" s="163"/>
      <c r="AC133" s="164"/>
      <c r="AD133" s="166"/>
      <c r="AF133" s="472">
        <f t="shared" si="11"/>
        <v>0</v>
      </c>
      <c r="AG133" s="473">
        <f t="shared" si="11"/>
        <v>0</v>
      </c>
      <c r="AH133" s="474">
        <f t="shared" si="11"/>
        <v>0</v>
      </c>
      <c r="AI133" s="475">
        <f t="shared" si="11"/>
        <v>0</v>
      </c>
      <c r="AJ133" s="476">
        <f t="shared" si="11"/>
        <v>0</v>
      </c>
      <c r="AK133" s="477">
        <f t="shared" si="11"/>
        <v>0</v>
      </c>
      <c r="AL133" s="478">
        <f t="shared" si="12"/>
        <v>0</v>
      </c>
      <c r="AM133" s="479">
        <f t="shared" si="12"/>
        <v>0</v>
      </c>
      <c r="AN133" s="480">
        <f t="shared" si="12"/>
        <v>0</v>
      </c>
      <c r="AO133" s="481">
        <f t="shared" si="8"/>
        <v>0</v>
      </c>
      <c r="AP133" s="482">
        <f t="shared" si="8"/>
        <v>0</v>
      </c>
      <c r="AQ133" s="483">
        <f t="shared" si="8"/>
        <v>0</v>
      </c>
      <c r="AR133" s="484">
        <f t="shared" si="8"/>
        <v>0</v>
      </c>
    </row>
    <row r="134" spans="1:44" ht="15.75" customHeight="1">
      <c r="A134" s="262">
        <v>6907</v>
      </c>
      <c r="B134" s="263" t="s">
        <v>131</v>
      </c>
      <c r="C134" s="884" t="s">
        <v>36</v>
      </c>
      <c r="D134" s="885"/>
      <c r="E134" s="885"/>
      <c r="F134" s="886"/>
      <c r="G134" s="267"/>
      <c r="H134" s="268"/>
      <c r="I134" s="267">
        <v>6</v>
      </c>
      <c r="J134" s="270"/>
      <c r="K134" s="267">
        <f t="shared" si="9"/>
        <v>0</v>
      </c>
      <c r="L134" s="272"/>
      <c r="M134" s="274">
        <v>359</v>
      </c>
      <c r="N134" s="553">
        <f>ROUND(M134*'Exchange Rate'!$B$3,2)</f>
        <v>337.46</v>
      </c>
      <c r="O134" s="272"/>
      <c r="P134" s="531">
        <f t="shared" si="7"/>
        <v>0</v>
      </c>
      <c r="Q134" s="53"/>
      <c r="R134" s="158"/>
      <c r="S134" s="159"/>
      <c r="T134" s="264"/>
      <c r="U134" s="297"/>
      <c r="V134" s="161"/>
      <c r="W134" s="291"/>
      <c r="X134" s="162"/>
      <c r="Y134" s="165"/>
      <c r="Z134" s="306"/>
      <c r="AA134" s="385"/>
      <c r="AB134" s="163"/>
      <c r="AC134" s="164"/>
      <c r="AD134" s="166"/>
      <c r="AF134" s="472">
        <f t="shared" si="11"/>
        <v>0</v>
      </c>
      <c r="AG134" s="473">
        <f t="shared" si="11"/>
        <v>0</v>
      </c>
      <c r="AH134" s="461">
        <f t="shared" si="11"/>
        <v>0</v>
      </c>
      <c r="AI134" s="462">
        <f t="shared" si="11"/>
        <v>0</v>
      </c>
      <c r="AJ134" s="476">
        <f t="shared" si="11"/>
        <v>0</v>
      </c>
      <c r="AK134" s="477">
        <f t="shared" si="11"/>
        <v>0</v>
      </c>
      <c r="AL134" s="478">
        <f t="shared" si="12"/>
        <v>0</v>
      </c>
      <c r="AM134" s="479">
        <f t="shared" si="12"/>
        <v>0</v>
      </c>
      <c r="AN134" s="480">
        <f t="shared" si="12"/>
        <v>0</v>
      </c>
      <c r="AO134" s="481">
        <f t="shared" si="8"/>
        <v>0</v>
      </c>
      <c r="AP134" s="482">
        <f t="shared" si="8"/>
        <v>0</v>
      </c>
      <c r="AQ134" s="483">
        <f t="shared" si="8"/>
        <v>0</v>
      </c>
      <c r="AR134" s="484">
        <f t="shared" si="8"/>
        <v>0</v>
      </c>
    </row>
    <row r="135" spans="1:44" ht="15.75" customHeight="1">
      <c r="A135" s="262">
        <v>6912</v>
      </c>
      <c r="B135" s="263" t="s">
        <v>131</v>
      </c>
      <c r="C135" s="875" t="s">
        <v>37</v>
      </c>
      <c r="D135" s="876"/>
      <c r="E135" s="876"/>
      <c r="F135" s="877"/>
      <c r="G135" s="330"/>
      <c r="H135" s="331"/>
      <c r="I135" s="330">
        <v>1</v>
      </c>
      <c r="J135" s="332"/>
      <c r="K135" s="267">
        <f t="shared" si="9"/>
        <v>0</v>
      </c>
      <c r="L135" s="333"/>
      <c r="M135" s="334">
        <v>159</v>
      </c>
      <c r="N135" s="554">
        <f>ROUND(M135*'Exchange Rate'!$B$3,2)</f>
        <v>149.46</v>
      </c>
      <c r="O135" s="333"/>
      <c r="P135" s="532">
        <f t="shared" si="7"/>
        <v>0</v>
      </c>
      <c r="Q135" s="53"/>
      <c r="R135" s="158"/>
      <c r="S135" s="159"/>
      <c r="T135" s="264"/>
      <c r="U135" s="297"/>
      <c r="V135" s="161"/>
      <c r="W135" s="291"/>
      <c r="X135" s="162"/>
      <c r="Y135" s="165"/>
      <c r="Z135" s="306"/>
      <c r="AA135" s="385"/>
      <c r="AB135" s="163"/>
      <c r="AC135" s="164"/>
      <c r="AD135" s="166"/>
      <c r="AF135" s="472">
        <f t="shared" si="11"/>
        <v>0</v>
      </c>
      <c r="AG135" s="473">
        <f t="shared" si="11"/>
        <v>0</v>
      </c>
      <c r="AH135" s="461">
        <f t="shared" si="11"/>
        <v>0</v>
      </c>
      <c r="AI135" s="462">
        <f t="shared" si="11"/>
        <v>0</v>
      </c>
      <c r="AJ135" s="476">
        <f t="shared" si="11"/>
        <v>0</v>
      </c>
      <c r="AK135" s="477">
        <f t="shared" si="11"/>
        <v>0</v>
      </c>
      <c r="AL135" s="478">
        <f t="shared" si="12"/>
        <v>0</v>
      </c>
      <c r="AM135" s="479">
        <f t="shared" si="12"/>
        <v>0</v>
      </c>
      <c r="AN135" s="480">
        <f t="shared" si="12"/>
        <v>0</v>
      </c>
      <c r="AO135" s="481">
        <f t="shared" si="8"/>
        <v>0</v>
      </c>
      <c r="AP135" s="482">
        <f t="shared" si="8"/>
        <v>0</v>
      </c>
      <c r="AQ135" s="483">
        <f t="shared" si="8"/>
        <v>0</v>
      </c>
      <c r="AR135" s="484">
        <f t="shared" si="8"/>
        <v>0</v>
      </c>
    </row>
    <row r="136" spans="1:44" ht="15.75" customHeight="1">
      <c r="A136" s="335">
        <v>7030</v>
      </c>
      <c r="B136" s="336" t="s">
        <v>159</v>
      </c>
      <c r="C136" s="946"/>
      <c r="D136" s="947"/>
      <c r="E136" s="947"/>
      <c r="F136" s="948"/>
      <c r="G136" s="337"/>
      <c r="H136" s="338"/>
      <c r="I136" s="337">
        <v>1</v>
      </c>
      <c r="J136" s="339"/>
      <c r="K136" s="337">
        <f t="shared" si="9"/>
        <v>0</v>
      </c>
      <c r="L136" s="340"/>
      <c r="M136" s="341">
        <v>90</v>
      </c>
      <c r="N136" s="555">
        <f>ROUND(M136*'Exchange Rate'!$B$3,2)</f>
        <v>84.6</v>
      </c>
      <c r="O136" s="340"/>
      <c r="P136" s="533">
        <f t="shared" si="7"/>
        <v>0</v>
      </c>
      <c r="Q136" s="53"/>
      <c r="R136" s="158"/>
      <c r="S136" s="159"/>
      <c r="T136" s="160"/>
      <c r="U136" s="296"/>
      <c r="V136" s="161"/>
      <c r="W136" s="291"/>
      <c r="X136" s="162"/>
      <c r="Y136" s="165"/>
      <c r="Z136" s="306"/>
      <c r="AA136" s="385"/>
      <c r="AB136" s="163"/>
      <c r="AC136" s="164"/>
      <c r="AD136" s="166"/>
      <c r="AF136" s="472">
        <f t="shared" si="11"/>
        <v>0</v>
      </c>
      <c r="AG136" s="473">
        <f t="shared" si="11"/>
        <v>0</v>
      </c>
      <c r="AH136" s="474">
        <f t="shared" si="11"/>
        <v>0</v>
      </c>
      <c r="AI136" s="475">
        <f t="shared" si="11"/>
        <v>0</v>
      </c>
      <c r="AJ136" s="476">
        <f t="shared" si="11"/>
        <v>0</v>
      </c>
      <c r="AK136" s="477">
        <f t="shared" si="11"/>
        <v>0</v>
      </c>
      <c r="AL136" s="478">
        <f t="shared" si="12"/>
        <v>0</v>
      </c>
      <c r="AM136" s="479">
        <f t="shared" si="12"/>
        <v>0</v>
      </c>
      <c r="AN136" s="480">
        <f t="shared" si="12"/>
        <v>0</v>
      </c>
      <c r="AO136" s="481">
        <f t="shared" si="8"/>
        <v>0</v>
      </c>
      <c r="AP136" s="482">
        <f t="shared" si="8"/>
        <v>0</v>
      </c>
      <c r="AQ136" s="483">
        <f t="shared" si="8"/>
        <v>0</v>
      </c>
      <c r="AR136" s="484">
        <f t="shared" si="8"/>
        <v>0</v>
      </c>
    </row>
    <row r="137" spans="1:44" ht="15.75" customHeight="1">
      <c r="A137" s="94">
        <f>COUNT(I10:I136)</f>
        <v>127</v>
      </c>
      <c r="B137" s="95" t="s">
        <v>70</v>
      </c>
      <c r="C137" s="96"/>
      <c r="D137" s="96"/>
      <c r="E137" s="97"/>
      <c r="F137" s="96"/>
      <c r="G137" s="98"/>
      <c r="H137" s="99"/>
      <c r="I137" s="42"/>
      <c r="J137" s="53"/>
      <c r="K137" s="42"/>
      <c r="L137" s="42"/>
      <c r="M137" s="53"/>
      <c r="N137" s="53"/>
      <c r="O137" s="42"/>
      <c r="P137" s="42"/>
      <c r="Q137" s="53"/>
      <c r="R137" s="100"/>
      <c r="S137" s="101"/>
      <c r="T137" s="102"/>
      <c r="U137" s="298"/>
      <c r="V137" s="103"/>
      <c r="W137" s="292"/>
      <c r="X137" s="104"/>
      <c r="Y137" s="107"/>
      <c r="Z137" s="307"/>
      <c r="AA137" s="386"/>
      <c r="AB137" s="105"/>
      <c r="AC137" s="106"/>
      <c r="AD137" s="108"/>
      <c r="AF137" s="100"/>
      <c r="AG137" s="101"/>
      <c r="AH137" s="102"/>
      <c r="AI137" s="298"/>
      <c r="AJ137" s="103"/>
      <c r="AK137" s="292"/>
      <c r="AL137" s="104"/>
      <c r="AM137" s="107"/>
      <c r="AN137" s="307"/>
      <c r="AO137" s="386"/>
      <c r="AP137" s="105"/>
      <c r="AQ137" s="106"/>
      <c r="AR137" s="108"/>
    </row>
    <row r="138" spans="1:44" ht="22.5" customHeight="1" thickBot="1">
      <c r="A138" s="261" t="s">
        <v>71</v>
      </c>
      <c r="B138" s="110"/>
      <c r="C138" s="110"/>
      <c r="D138" s="110"/>
      <c r="E138" s="110"/>
      <c r="F138" s="110"/>
      <c r="G138" s="111"/>
      <c r="H138" s="112"/>
      <c r="I138" s="440">
        <f>SUM(I10:I136)</f>
        <v>741</v>
      </c>
      <c r="J138" s="113"/>
      <c r="K138" s="441">
        <f>SUM(K10:K136)</f>
        <v>0</v>
      </c>
      <c r="L138" s="114"/>
      <c r="M138" s="115">
        <f>IF(K138&gt;0,P138/K138,0)</f>
        <v>0</v>
      </c>
      <c r="N138" s="556">
        <f>IF(K138&gt;0,P138/K138,0)</f>
        <v>0</v>
      </c>
      <c r="O138" s="114"/>
      <c r="P138" s="557">
        <f>SUM(P10:P136)</f>
        <v>0</v>
      </c>
      <c r="Q138" s="116"/>
      <c r="R138" s="818">
        <f t="shared" ref="R138:AC138" si="13">SUM(R10:R136)</f>
        <v>0</v>
      </c>
      <c r="S138" s="819">
        <f t="shared" si="13"/>
        <v>0</v>
      </c>
      <c r="T138" s="820">
        <f t="shared" si="13"/>
        <v>0</v>
      </c>
      <c r="U138" s="821">
        <f t="shared" si="13"/>
        <v>0</v>
      </c>
      <c r="V138" s="822">
        <f t="shared" si="13"/>
        <v>0</v>
      </c>
      <c r="W138" s="823">
        <f t="shared" si="13"/>
        <v>0</v>
      </c>
      <c r="X138" s="824">
        <f t="shared" si="13"/>
        <v>0</v>
      </c>
      <c r="Y138" s="825">
        <f t="shared" si="13"/>
        <v>0</v>
      </c>
      <c r="Z138" s="826">
        <f t="shared" si="13"/>
        <v>0</v>
      </c>
      <c r="AA138" s="827">
        <f t="shared" si="13"/>
        <v>0</v>
      </c>
      <c r="AB138" s="828">
        <f t="shared" si="13"/>
        <v>0</v>
      </c>
      <c r="AC138" s="829">
        <f t="shared" si="13"/>
        <v>0</v>
      </c>
      <c r="AD138" s="830">
        <f>SUM(AD9:AD136)</f>
        <v>0</v>
      </c>
      <c r="AF138" s="117">
        <f t="shared" ref="AF138:AR138" si="14">SUM(AF9:AF136)</f>
        <v>0</v>
      </c>
      <c r="AG138" s="118">
        <f t="shared" si="14"/>
        <v>0</v>
      </c>
      <c r="AH138" s="119">
        <f t="shared" si="14"/>
        <v>0</v>
      </c>
      <c r="AI138" s="299">
        <f t="shared" si="14"/>
        <v>0</v>
      </c>
      <c r="AJ138" s="120">
        <f t="shared" si="14"/>
        <v>0</v>
      </c>
      <c r="AK138" s="309">
        <f t="shared" si="14"/>
        <v>0</v>
      </c>
      <c r="AL138" s="121">
        <f t="shared" si="14"/>
        <v>0</v>
      </c>
      <c r="AM138" s="124">
        <f t="shared" si="14"/>
        <v>0</v>
      </c>
      <c r="AN138" s="308">
        <f t="shared" si="14"/>
        <v>0</v>
      </c>
      <c r="AO138" s="302">
        <f t="shared" si="14"/>
        <v>0</v>
      </c>
      <c r="AP138" s="122">
        <f t="shared" si="14"/>
        <v>0</v>
      </c>
      <c r="AQ138" s="123">
        <f t="shared" si="14"/>
        <v>0</v>
      </c>
      <c r="AR138" s="125">
        <f t="shared" si="14"/>
        <v>0</v>
      </c>
    </row>
    <row r="139" spans="1:44" ht="6.9" customHeight="1">
      <c r="A139" s="2"/>
      <c r="B139" s="2"/>
      <c r="C139" s="2"/>
      <c r="D139" s="2"/>
      <c r="E139" s="2"/>
      <c r="F139" s="2"/>
      <c r="G139" s="2"/>
      <c r="H139" s="2"/>
      <c r="I139" s="2"/>
      <c r="J139" s="2"/>
      <c r="K139" s="2"/>
      <c r="L139" s="126"/>
      <c r="M139" s="7"/>
      <c r="N139" s="7"/>
      <c r="O139" s="126"/>
      <c r="P139" s="126"/>
      <c r="Q139" s="126"/>
      <c r="R139" s="2"/>
      <c r="S139" s="2"/>
      <c r="T139" s="2"/>
      <c r="U139" s="2"/>
      <c r="V139" s="2"/>
      <c r="W139" s="2"/>
      <c r="X139" s="2"/>
      <c r="Y139" s="2"/>
      <c r="Z139" s="2"/>
      <c r="AA139" s="2"/>
      <c r="AB139" s="2"/>
      <c r="AC139" s="2"/>
      <c r="AD139" s="2"/>
    </row>
    <row r="140" spans="1:44" ht="6.9" hidden="1" customHeight="1">
      <c r="A140" s="868"/>
      <c r="B140" s="869"/>
      <c r="C140" s="869"/>
      <c r="D140" s="869"/>
      <c r="E140" s="869"/>
      <c r="F140" s="869"/>
      <c r="G140" s="869"/>
      <c r="H140" s="869"/>
      <c r="I140" s="869"/>
      <c r="J140" s="869"/>
      <c r="K140" s="568"/>
      <c r="L140" s="870"/>
      <c r="M140" s="870"/>
      <c r="N140" s="870"/>
      <c r="O140" s="870"/>
      <c r="P140" s="569"/>
      <c r="Q140" s="870"/>
      <c r="R140" s="870"/>
      <c r="S140" s="870"/>
      <c r="T140" s="871"/>
      <c r="U140" s="871"/>
      <c r="V140" s="2"/>
      <c r="W140" s="2"/>
      <c r="X140" s="2"/>
      <c r="Y140" s="2"/>
      <c r="Z140" s="2"/>
      <c r="AA140" s="2"/>
      <c r="AB140" s="2"/>
      <c r="AC140" s="2"/>
      <c r="AD140" s="2"/>
    </row>
    <row r="141" spans="1:44" ht="6.9" hidden="1" customHeight="1">
      <c r="A141" s="2"/>
      <c r="B141" s="2"/>
      <c r="C141" s="2"/>
      <c r="D141" s="2"/>
      <c r="E141" s="2"/>
      <c r="F141" s="2"/>
      <c r="G141" s="2"/>
      <c r="H141" s="2"/>
      <c r="I141" s="2"/>
      <c r="J141" s="2"/>
      <c r="K141" s="2"/>
      <c r="L141" s="126"/>
      <c r="M141" s="7"/>
      <c r="N141" s="7"/>
      <c r="O141" s="126"/>
      <c r="P141" s="126"/>
      <c r="Q141" s="126"/>
      <c r="R141" s="2"/>
      <c r="S141" s="2"/>
      <c r="T141" s="2"/>
      <c r="U141" s="2"/>
      <c r="V141" s="2"/>
      <c r="W141" s="2"/>
      <c r="X141" s="2"/>
      <c r="Y141" s="2"/>
      <c r="Z141" s="2"/>
      <c r="AA141" s="2"/>
      <c r="AB141" s="2"/>
      <c r="AC141" s="2"/>
      <c r="AD141" s="2"/>
    </row>
    <row r="142" spans="1:44" ht="6.9" customHeight="1">
      <c r="A142" s="2"/>
      <c r="B142" s="2"/>
      <c r="C142" s="2"/>
      <c r="D142" s="2"/>
      <c r="E142" s="2"/>
      <c r="F142" s="2"/>
      <c r="G142" s="2"/>
      <c r="H142" s="2"/>
      <c r="I142" s="2"/>
      <c r="J142" s="2"/>
      <c r="K142" s="2"/>
      <c r="L142" s="126"/>
      <c r="M142" s="7"/>
      <c r="N142" s="7"/>
      <c r="O142" s="126"/>
      <c r="P142" s="126"/>
      <c r="Q142" s="126"/>
      <c r="R142" s="2"/>
      <c r="S142" s="2"/>
      <c r="T142" s="2"/>
      <c r="U142" s="2"/>
      <c r="V142" s="2"/>
      <c r="W142" s="2"/>
      <c r="X142" s="2"/>
      <c r="Y142" s="2"/>
      <c r="Z142" s="2"/>
      <c r="AA142" s="2"/>
      <c r="AB142" s="2"/>
      <c r="AC142" s="2"/>
      <c r="AD142" s="2"/>
    </row>
    <row r="143" spans="1:44" ht="28.8" thickBot="1">
      <c r="A143" s="127" t="s">
        <v>72</v>
      </c>
      <c r="B143" s="2"/>
      <c r="C143" s="2"/>
      <c r="D143" s="2"/>
      <c r="E143" s="2"/>
      <c r="F143" s="2"/>
      <c r="G143" s="2"/>
      <c r="H143" s="2"/>
      <c r="I143" s="2"/>
      <c r="J143" s="2"/>
      <c r="K143" s="2"/>
      <c r="L143" s="2"/>
      <c r="M143" s="2"/>
      <c r="N143" s="2"/>
      <c r="O143" s="2"/>
      <c r="P143" s="2"/>
      <c r="Q143" s="2"/>
      <c r="R143" s="2"/>
      <c r="S143" s="2"/>
      <c r="T143" s="2"/>
      <c r="U143" s="2"/>
      <c r="V143" s="137"/>
      <c r="W143" s="2"/>
      <c r="X143" s="2"/>
      <c r="Y143" s="2"/>
      <c r="Z143" s="2"/>
      <c r="AA143" s="2"/>
      <c r="AB143" s="2"/>
      <c r="AC143" s="2"/>
      <c r="AD143" s="2"/>
    </row>
    <row r="144" spans="1:44" ht="15.75" customHeight="1">
      <c r="A144" s="128" t="s">
        <v>111</v>
      </c>
      <c r="B144" s="129"/>
      <c r="C144" s="129"/>
      <c r="D144" s="129"/>
      <c r="E144" s="381"/>
      <c r="F144" s="485"/>
      <c r="G144" s="129"/>
      <c r="H144" s="129"/>
      <c r="I144" s="486" t="str">
        <f>"(includes "&amp;V145&amp;" sets, "&amp;W145&amp;" holds)"</f>
        <v>(includes 127 sets, 741 holds)</v>
      </c>
      <c r="J144" s="130"/>
      <c r="K144" s="761">
        <f>SUM(R144:AD144)</f>
        <v>0</v>
      </c>
      <c r="L144" s="131"/>
      <c r="M144" s="132">
        <f>SUM(M10:M136)</f>
        <v>24803</v>
      </c>
      <c r="N144" s="558">
        <f>SUM(N10:N136)</f>
        <v>23314.82</v>
      </c>
      <c r="O144" s="133"/>
      <c r="P144" s="559">
        <f>K144*N144</f>
        <v>0</v>
      </c>
      <c r="Q144" s="35"/>
      <c r="R144" s="831"/>
      <c r="S144" s="832"/>
      <c r="T144" s="833"/>
      <c r="U144" s="834"/>
      <c r="V144" s="835"/>
      <c r="W144" s="836"/>
      <c r="X144" s="837"/>
      <c r="Y144" s="838"/>
      <c r="Z144" s="839"/>
      <c r="AA144" s="840"/>
      <c r="AB144" s="841"/>
      <c r="AC144" s="842"/>
      <c r="AD144" s="843"/>
      <c r="AF144" s="446">
        <f>$W145*R144</f>
        <v>0</v>
      </c>
      <c r="AG144" s="447">
        <f t="shared" ref="AG144:AR144" si="15">$W145*S144</f>
        <v>0</v>
      </c>
      <c r="AH144" s="448">
        <f t="shared" si="15"/>
        <v>0</v>
      </c>
      <c r="AI144" s="449">
        <f t="shared" si="15"/>
        <v>0</v>
      </c>
      <c r="AJ144" s="450">
        <f t="shared" si="15"/>
        <v>0</v>
      </c>
      <c r="AK144" s="451">
        <f t="shared" si="15"/>
        <v>0</v>
      </c>
      <c r="AL144" s="452">
        <f t="shared" si="15"/>
        <v>0</v>
      </c>
      <c r="AM144" s="453">
        <f t="shared" si="15"/>
        <v>0</v>
      </c>
      <c r="AN144" s="454">
        <f t="shared" si="15"/>
        <v>0</v>
      </c>
      <c r="AO144" s="455">
        <f t="shared" si="15"/>
        <v>0</v>
      </c>
      <c r="AP144" s="456">
        <f t="shared" si="15"/>
        <v>0</v>
      </c>
      <c r="AQ144" s="457">
        <f t="shared" si="15"/>
        <v>0</v>
      </c>
      <c r="AR144" s="458">
        <f t="shared" si="15"/>
        <v>0</v>
      </c>
    </row>
    <row r="145" spans="1:44" ht="15.75" customHeight="1" thickBot="1">
      <c r="A145" s="247" t="str">
        <f ca="1">"     Send me 1 of each in Catalogue, all the same color, Times No. Ranges at "&amp;SUBSTITUTE(ADDRESS(1,CELL("col",K144),4),"1","")&amp;CELL("row",K144)</f>
        <v xml:space="preserve">     Send me 1 of each in Catalogue, all the same color, Times No. Ranges at K144</v>
      </c>
      <c r="B145" s="137"/>
      <c r="C145" s="137"/>
      <c r="D145" s="137"/>
      <c r="E145" s="137"/>
      <c r="F145" s="137"/>
      <c r="G145" s="138"/>
      <c r="H145" s="137"/>
      <c r="I145" s="137"/>
      <c r="J145" s="137"/>
      <c r="K145" s="139"/>
      <c r="L145" s="139"/>
      <c r="M145" s="139"/>
      <c r="N145" s="139"/>
      <c r="O145" s="504"/>
      <c r="P145" s="567"/>
      <c r="Q145" s="866"/>
      <c r="R145" s="866"/>
      <c r="S145" s="866"/>
      <c r="T145" s="867"/>
      <c r="U145" s="867"/>
      <c r="V145" s="487">
        <f>COUNT(I10:I136)</f>
        <v>127</v>
      </c>
      <c r="W145" s="487">
        <f>SUM(I10:I136)</f>
        <v>741</v>
      </c>
      <c r="X145" s="142"/>
      <c r="Y145" s="141"/>
      <c r="Z145" s="141"/>
      <c r="AA145" s="142"/>
      <c r="AB145" s="142"/>
      <c r="AC145" s="142"/>
      <c r="AD145" s="143"/>
    </row>
    <row r="146" spans="1:44" ht="15.75" customHeight="1" thickBot="1">
      <c r="A146" s="2"/>
      <c r="B146" s="2"/>
      <c r="C146" s="2"/>
      <c r="D146" s="2"/>
      <c r="E146" s="2"/>
      <c r="G146" s="2"/>
      <c r="H146" s="2"/>
      <c r="I146" s="2"/>
      <c r="J146" s="2"/>
      <c r="K146" s="134"/>
      <c r="L146" s="134"/>
      <c r="M146" s="134"/>
      <c r="N146" s="134"/>
      <c r="O146" s="2"/>
      <c r="P146" s="2"/>
      <c r="Q146" s="2"/>
      <c r="R146" s="135"/>
      <c r="S146" s="135"/>
      <c r="T146" s="136"/>
      <c r="U146" s="136"/>
      <c r="V146" s="136"/>
      <c r="W146" s="136"/>
      <c r="X146" s="136"/>
      <c r="Y146" s="135"/>
      <c r="Z146" s="135"/>
      <c r="AA146" s="136"/>
      <c r="AB146" s="136"/>
      <c r="AC146" s="136"/>
      <c r="AD146" s="135"/>
    </row>
    <row r="147" spans="1:44" ht="15.75" customHeight="1">
      <c r="A147" s="128" t="s">
        <v>132</v>
      </c>
      <c r="B147" s="129"/>
      <c r="C147" s="129"/>
      <c r="D147" s="129"/>
      <c r="E147" s="381"/>
      <c r="F147" s="485"/>
      <c r="G147" s="129"/>
      <c r="H147" s="129"/>
      <c r="I147" s="486" t="str">
        <f>"(includes "&amp;V148&amp;" sets, "&amp;W148&amp;" holds)"</f>
        <v>(includes 15 sets, 83 holds)</v>
      </c>
      <c r="J147" s="130"/>
      <c r="K147" s="761">
        <f>SUM(R147:AD147)</f>
        <v>0</v>
      </c>
      <c r="L147" s="131"/>
      <c r="M147" s="132">
        <f>SUM(M10:M24)</f>
        <v>3239</v>
      </c>
      <c r="N147" s="558">
        <f>SUM(N10:N24)</f>
        <v>3044.66</v>
      </c>
      <c r="O147" s="133"/>
      <c r="P147" s="559">
        <f>K147*N147</f>
        <v>0</v>
      </c>
      <c r="Q147" s="35"/>
      <c r="R147" s="831"/>
      <c r="S147" s="832"/>
      <c r="T147" s="833"/>
      <c r="U147" s="834"/>
      <c r="V147" s="835"/>
      <c r="W147" s="836"/>
      <c r="X147" s="837"/>
      <c r="Y147" s="838"/>
      <c r="Z147" s="839"/>
      <c r="AA147" s="840"/>
      <c r="AB147" s="841"/>
      <c r="AC147" s="842"/>
      <c r="AD147" s="843"/>
      <c r="AF147" s="446">
        <f>$W148*R147</f>
        <v>0</v>
      </c>
      <c r="AG147" s="447">
        <f t="shared" ref="AG147:AR147" si="16">$W148*S147</f>
        <v>0</v>
      </c>
      <c r="AH147" s="448">
        <f t="shared" si="16"/>
        <v>0</v>
      </c>
      <c r="AI147" s="449">
        <f t="shared" si="16"/>
        <v>0</v>
      </c>
      <c r="AJ147" s="450">
        <f t="shared" si="16"/>
        <v>0</v>
      </c>
      <c r="AK147" s="451">
        <f t="shared" si="16"/>
        <v>0</v>
      </c>
      <c r="AL147" s="452">
        <f t="shared" si="16"/>
        <v>0</v>
      </c>
      <c r="AM147" s="453">
        <f t="shared" si="16"/>
        <v>0</v>
      </c>
      <c r="AN147" s="454">
        <f t="shared" si="16"/>
        <v>0</v>
      </c>
      <c r="AO147" s="455">
        <f t="shared" si="16"/>
        <v>0</v>
      </c>
      <c r="AP147" s="456">
        <f t="shared" si="16"/>
        <v>0</v>
      </c>
      <c r="AQ147" s="457">
        <f t="shared" si="16"/>
        <v>0</v>
      </c>
      <c r="AR147" s="458">
        <f t="shared" si="16"/>
        <v>0</v>
      </c>
    </row>
    <row r="148" spans="1:44" ht="15.75" customHeight="1" thickBot="1">
      <c r="A148" s="247" t="str">
        <f ca="1">"     Send me 1 of each in range, all the same color per single set, Times No. Ranges at "&amp;SUBSTITUTE(ADDRESS(1,CELL("col",K147),4),"1","")&amp;CELL("row",K147)</f>
        <v xml:space="preserve">     Send me 1 of each in range, all the same color per single set, Times No. Ranges at K147</v>
      </c>
      <c r="B148" s="137"/>
      <c r="C148" s="137"/>
      <c r="D148" s="137"/>
      <c r="E148" s="137"/>
      <c r="F148" s="137"/>
      <c r="G148" s="138"/>
      <c r="H148" s="137"/>
      <c r="I148" s="137"/>
      <c r="J148" s="137"/>
      <c r="K148" s="139"/>
      <c r="L148" s="139"/>
      <c r="M148" s="139"/>
      <c r="N148" s="139"/>
      <c r="O148" s="504"/>
      <c r="P148" s="567"/>
      <c r="Q148" s="866"/>
      <c r="R148" s="866"/>
      <c r="S148" s="866"/>
      <c r="T148" s="867"/>
      <c r="U148" s="867"/>
      <c r="V148" s="487">
        <f>COUNT(I10:I24)</f>
        <v>15</v>
      </c>
      <c r="W148" s="487">
        <f>SUM(I10:I24)</f>
        <v>83</v>
      </c>
      <c r="X148" s="142"/>
      <c r="Y148" s="141"/>
      <c r="Z148" s="141"/>
      <c r="AA148" s="142"/>
      <c r="AB148" s="142"/>
      <c r="AC148" s="142"/>
      <c r="AD148" s="143"/>
    </row>
    <row r="149" spans="1:44" ht="15.75" customHeight="1" thickBot="1">
      <c r="A149" s="129"/>
      <c r="B149" s="129"/>
      <c r="C149" s="129"/>
      <c r="D149" s="129"/>
      <c r="E149" s="129"/>
      <c r="F149" s="129"/>
      <c r="G149" s="129"/>
      <c r="H149" s="129"/>
      <c r="I149" s="129"/>
      <c r="J149" s="129"/>
      <c r="K149" s="144"/>
      <c r="L149" s="144"/>
      <c r="M149" s="144"/>
      <c r="N149" s="144"/>
      <c r="O149" s="129"/>
      <c r="P149" s="129"/>
      <c r="Q149" s="129"/>
      <c r="R149" s="145"/>
      <c r="S149" s="145"/>
      <c r="T149" s="146"/>
      <c r="U149" s="146"/>
      <c r="V149" s="146"/>
      <c r="W149" s="146"/>
      <c r="X149" s="146"/>
      <c r="Y149" s="145"/>
      <c r="Z149" s="145"/>
      <c r="AA149" s="146"/>
      <c r="AB149" s="146"/>
      <c r="AC149" s="146"/>
      <c r="AD149" s="145"/>
    </row>
    <row r="150" spans="1:44" ht="15.75" customHeight="1">
      <c r="A150" s="128" t="s">
        <v>133</v>
      </c>
      <c r="B150" s="129"/>
      <c r="C150" s="129"/>
      <c r="D150" s="129"/>
      <c r="E150" s="381"/>
      <c r="F150" s="485"/>
      <c r="G150" s="129"/>
      <c r="H150" s="129"/>
      <c r="I150" s="486" t="str">
        <f>"(includes "&amp;V151&amp;" sets, "&amp;W151&amp;" holds)"</f>
        <v>(includes 7 sets, 43 holds)</v>
      </c>
      <c r="J150" s="130"/>
      <c r="K150" s="761">
        <f>SUM(R150:AD150)</f>
        <v>0</v>
      </c>
      <c r="L150" s="131"/>
      <c r="M150" s="132">
        <f>SUM(M25:M31)</f>
        <v>635</v>
      </c>
      <c r="N150" s="558">
        <f>SUM(N25:N31)</f>
        <v>596.90000000000009</v>
      </c>
      <c r="O150" s="133"/>
      <c r="P150" s="559">
        <f>K150*N150</f>
        <v>0</v>
      </c>
      <c r="Q150" s="35"/>
      <c r="R150" s="831"/>
      <c r="S150" s="832"/>
      <c r="T150" s="833"/>
      <c r="U150" s="834"/>
      <c r="V150" s="835"/>
      <c r="W150" s="836"/>
      <c r="X150" s="837"/>
      <c r="Y150" s="838"/>
      <c r="Z150" s="839"/>
      <c r="AA150" s="840"/>
      <c r="AB150" s="841"/>
      <c r="AC150" s="842"/>
      <c r="AD150" s="843"/>
      <c r="AF150" s="446">
        <f>$W151*R150</f>
        <v>0</v>
      </c>
      <c r="AG150" s="447">
        <f t="shared" ref="AG150:AR150" si="17">$W151*S150</f>
        <v>0</v>
      </c>
      <c r="AH150" s="448">
        <f t="shared" si="17"/>
        <v>0</v>
      </c>
      <c r="AI150" s="449">
        <f t="shared" si="17"/>
        <v>0</v>
      </c>
      <c r="AJ150" s="450">
        <f t="shared" si="17"/>
        <v>0</v>
      </c>
      <c r="AK150" s="451">
        <f t="shared" si="17"/>
        <v>0</v>
      </c>
      <c r="AL150" s="452">
        <f t="shared" si="17"/>
        <v>0</v>
      </c>
      <c r="AM150" s="453">
        <f t="shared" si="17"/>
        <v>0</v>
      </c>
      <c r="AN150" s="454">
        <f t="shared" si="17"/>
        <v>0</v>
      </c>
      <c r="AO150" s="455">
        <f t="shared" si="17"/>
        <v>0</v>
      </c>
      <c r="AP150" s="456">
        <f t="shared" si="17"/>
        <v>0</v>
      </c>
      <c r="AQ150" s="457">
        <f t="shared" si="17"/>
        <v>0</v>
      </c>
      <c r="AR150" s="458">
        <f t="shared" si="17"/>
        <v>0</v>
      </c>
    </row>
    <row r="151" spans="1:44" ht="15.75" customHeight="1" thickBot="1">
      <c r="A151" s="247" t="str">
        <f ca="1">"     Send me 1 of each in range, all the same color per single set, Times No. Ranges at "&amp;SUBSTITUTE(ADDRESS(1,CELL("col",K150),4),"1","")&amp;CELL("row",K150)</f>
        <v xml:space="preserve">     Send me 1 of each in range, all the same color per single set, Times No. Ranges at K150</v>
      </c>
      <c r="B151" s="137"/>
      <c r="C151" s="137"/>
      <c r="D151" s="137"/>
      <c r="E151" s="137"/>
      <c r="F151" s="137"/>
      <c r="G151" s="138"/>
      <c r="H151" s="137"/>
      <c r="I151" s="137"/>
      <c r="J151" s="137"/>
      <c r="K151" s="139"/>
      <c r="L151" s="139"/>
      <c r="M151" s="139"/>
      <c r="N151" s="139"/>
      <c r="O151" s="504"/>
      <c r="P151" s="567"/>
      <c r="Q151" s="866"/>
      <c r="R151" s="866"/>
      <c r="S151" s="866"/>
      <c r="T151" s="867"/>
      <c r="U151" s="867"/>
      <c r="V151" s="487">
        <f>COUNT(I25:I31)</f>
        <v>7</v>
      </c>
      <c r="W151" s="487">
        <f>SUM(I25:I31)</f>
        <v>43</v>
      </c>
      <c r="X151" s="142"/>
      <c r="Y151" s="141"/>
      <c r="Z151" s="141"/>
      <c r="AA151" s="142"/>
      <c r="AB151" s="142"/>
      <c r="AC151" s="142"/>
      <c r="AD151" s="143"/>
    </row>
    <row r="152" spans="1:44" ht="15.75" customHeight="1" thickBot="1">
      <c r="A152" s="129"/>
      <c r="B152" s="129"/>
      <c r="C152" s="129"/>
      <c r="D152" s="129"/>
      <c r="E152" s="129"/>
      <c r="F152" s="129"/>
      <c r="G152" s="129"/>
      <c r="H152" s="129"/>
      <c r="I152" s="129"/>
      <c r="J152" s="129"/>
      <c r="K152" s="144"/>
      <c r="L152" s="144"/>
      <c r="M152" s="144"/>
      <c r="N152" s="144"/>
      <c r="O152" s="129"/>
      <c r="P152" s="129"/>
      <c r="Q152" s="129"/>
      <c r="R152" s="145"/>
      <c r="S152" s="145"/>
      <c r="T152" s="146"/>
      <c r="U152" s="146"/>
      <c r="V152" s="146"/>
      <c r="W152" s="146"/>
      <c r="X152" s="146"/>
      <c r="Y152" s="145"/>
      <c r="Z152" s="145"/>
      <c r="AA152" s="146"/>
      <c r="AB152" s="146"/>
      <c r="AC152" s="146"/>
      <c r="AD152" s="145"/>
    </row>
    <row r="153" spans="1:44" ht="15.75" customHeight="1">
      <c r="A153" s="128" t="s">
        <v>134</v>
      </c>
      <c r="B153" s="129"/>
      <c r="C153" s="129"/>
      <c r="D153" s="129"/>
      <c r="E153" s="381"/>
      <c r="F153" s="485"/>
      <c r="G153" s="129"/>
      <c r="H153" s="129"/>
      <c r="I153" s="486" t="str">
        <f>"(includes "&amp;V154&amp;" sets, "&amp;W154&amp;" holds)"</f>
        <v>(includes 13 sets, 106 holds)</v>
      </c>
      <c r="J153" s="130"/>
      <c r="K153" s="761">
        <f>SUM(R153:AD153)</f>
        <v>0</v>
      </c>
      <c r="L153" s="131"/>
      <c r="M153" s="132">
        <f>SUM(M32:M44)</f>
        <v>2465</v>
      </c>
      <c r="N153" s="558">
        <f>SUM(N32:N44)</f>
        <v>2317.0999999999995</v>
      </c>
      <c r="O153" s="133"/>
      <c r="P153" s="559">
        <f>K153*N153</f>
        <v>0</v>
      </c>
      <c r="Q153" s="35"/>
      <c r="R153" s="831"/>
      <c r="S153" s="832"/>
      <c r="T153" s="833"/>
      <c r="U153" s="834"/>
      <c r="V153" s="835"/>
      <c r="W153" s="836"/>
      <c r="X153" s="837"/>
      <c r="Y153" s="838"/>
      <c r="Z153" s="839"/>
      <c r="AA153" s="840"/>
      <c r="AB153" s="841"/>
      <c r="AC153" s="842"/>
      <c r="AD153" s="843"/>
      <c r="AF153" s="446">
        <f>$W154*R153</f>
        <v>0</v>
      </c>
      <c r="AG153" s="447">
        <f t="shared" ref="AG153:AR153" si="18">$W154*S153</f>
        <v>0</v>
      </c>
      <c r="AH153" s="448">
        <f t="shared" si="18"/>
        <v>0</v>
      </c>
      <c r="AI153" s="449">
        <f t="shared" si="18"/>
        <v>0</v>
      </c>
      <c r="AJ153" s="450">
        <f t="shared" si="18"/>
        <v>0</v>
      </c>
      <c r="AK153" s="451">
        <f t="shared" si="18"/>
        <v>0</v>
      </c>
      <c r="AL153" s="452">
        <f t="shared" si="18"/>
        <v>0</v>
      </c>
      <c r="AM153" s="453">
        <f t="shared" si="18"/>
        <v>0</v>
      </c>
      <c r="AN153" s="454">
        <f t="shared" si="18"/>
        <v>0</v>
      </c>
      <c r="AO153" s="455">
        <f t="shared" si="18"/>
        <v>0</v>
      </c>
      <c r="AP153" s="456">
        <f t="shared" si="18"/>
        <v>0</v>
      </c>
      <c r="AQ153" s="457">
        <f t="shared" si="18"/>
        <v>0</v>
      </c>
      <c r="AR153" s="458">
        <f t="shared" si="18"/>
        <v>0</v>
      </c>
    </row>
    <row r="154" spans="1:44" ht="15.75" customHeight="1" thickBot="1">
      <c r="A154" s="247" t="str">
        <f ca="1">"     Send me 1 of each in range, all the same color per single set, Times No. Ranges at "&amp;SUBSTITUTE(ADDRESS(1,CELL("col",K153),4),"1","")&amp;CELL("row",K153)</f>
        <v xml:space="preserve">     Send me 1 of each in range, all the same color per single set, Times No. Ranges at K153</v>
      </c>
      <c r="B154" s="137"/>
      <c r="C154" s="137"/>
      <c r="D154" s="137"/>
      <c r="E154" s="137"/>
      <c r="F154" s="137"/>
      <c r="G154" s="137"/>
      <c r="H154" s="137"/>
      <c r="I154" s="137"/>
      <c r="J154" s="137"/>
      <c r="K154" s="139"/>
      <c r="L154" s="139"/>
      <c r="M154" s="139"/>
      <c r="N154" s="139"/>
      <c r="O154" s="504"/>
      <c r="P154" s="567"/>
      <c r="Q154" s="866"/>
      <c r="R154" s="866"/>
      <c r="S154" s="866"/>
      <c r="T154" s="867"/>
      <c r="U154" s="867"/>
      <c r="V154" s="487">
        <f>COUNT(I32:I44)</f>
        <v>13</v>
      </c>
      <c r="W154" s="487">
        <f>SUM(I32:I44)</f>
        <v>106</v>
      </c>
      <c r="X154" s="142"/>
      <c r="Y154" s="141"/>
      <c r="Z154" s="141"/>
      <c r="AA154" s="142"/>
      <c r="AB154" s="142"/>
      <c r="AC154" s="142"/>
      <c r="AD154" s="143"/>
    </row>
    <row r="155" spans="1:44" ht="15.75" customHeight="1" thickBot="1">
      <c r="A155" s="129"/>
      <c r="B155" s="129"/>
      <c r="C155" s="129"/>
      <c r="D155" s="129"/>
      <c r="E155" s="129"/>
      <c r="F155" s="129"/>
      <c r="G155" s="129"/>
      <c r="H155" s="129"/>
      <c r="I155" s="129"/>
      <c r="J155" s="129"/>
      <c r="K155" s="144"/>
      <c r="L155" s="144"/>
      <c r="M155" s="144"/>
      <c r="N155" s="144"/>
      <c r="O155" s="129"/>
      <c r="P155" s="147"/>
      <c r="Q155" s="129"/>
      <c r="R155" s="145"/>
      <c r="S155" s="145"/>
      <c r="T155" s="146"/>
      <c r="U155" s="146"/>
      <c r="V155" s="146"/>
      <c r="W155" s="146"/>
      <c r="X155" s="146"/>
      <c r="Y155" s="145"/>
      <c r="Z155" s="145"/>
      <c r="AA155" s="146"/>
      <c r="AB155" s="146"/>
      <c r="AC155" s="146"/>
      <c r="AD155" s="145"/>
    </row>
    <row r="156" spans="1:44" ht="15.75" customHeight="1">
      <c r="A156" s="128" t="s">
        <v>169</v>
      </c>
      <c r="B156" s="129"/>
      <c r="C156" s="129"/>
      <c r="D156" s="129"/>
      <c r="E156" s="381"/>
      <c r="F156" s="485"/>
      <c r="G156" s="129"/>
      <c r="H156" s="129"/>
      <c r="I156" s="486" t="str">
        <f>"(includes "&amp;V157&amp;" sets, "&amp;W157&amp;" holds)"</f>
        <v>(includes 3 sets, 30 holds)</v>
      </c>
      <c r="J156" s="130"/>
      <c r="K156" s="761">
        <f>SUM(R156:AD156)</f>
        <v>0</v>
      </c>
      <c r="L156" s="131"/>
      <c r="M156" s="132">
        <f>SUM(M45:M47)</f>
        <v>393</v>
      </c>
      <c r="N156" s="558">
        <f>SUM(N45:N47)</f>
        <v>369.41999999999996</v>
      </c>
      <c r="O156" s="133"/>
      <c r="P156" s="559">
        <f>K156*N156</f>
        <v>0</v>
      </c>
      <c r="Q156" s="35"/>
      <c r="R156" s="831"/>
      <c r="S156" s="832"/>
      <c r="T156" s="833"/>
      <c r="U156" s="834"/>
      <c r="V156" s="835"/>
      <c r="W156" s="836"/>
      <c r="X156" s="837"/>
      <c r="Y156" s="838"/>
      <c r="Z156" s="839"/>
      <c r="AA156" s="840"/>
      <c r="AB156" s="841"/>
      <c r="AC156" s="842"/>
      <c r="AD156" s="843"/>
      <c r="AF156" s="446">
        <f>$W157*R156</f>
        <v>0</v>
      </c>
      <c r="AG156" s="447">
        <f t="shared" ref="AG156:AR156" si="19">$W157*S156</f>
        <v>0</v>
      </c>
      <c r="AH156" s="448">
        <f t="shared" si="19"/>
        <v>0</v>
      </c>
      <c r="AI156" s="449">
        <f t="shared" si="19"/>
        <v>0</v>
      </c>
      <c r="AJ156" s="450">
        <f t="shared" si="19"/>
        <v>0</v>
      </c>
      <c r="AK156" s="451">
        <f t="shared" si="19"/>
        <v>0</v>
      </c>
      <c r="AL156" s="452">
        <f t="shared" si="19"/>
        <v>0</v>
      </c>
      <c r="AM156" s="453">
        <f t="shared" si="19"/>
        <v>0</v>
      </c>
      <c r="AN156" s="454">
        <f t="shared" si="19"/>
        <v>0</v>
      </c>
      <c r="AO156" s="455">
        <f t="shared" si="19"/>
        <v>0</v>
      </c>
      <c r="AP156" s="456">
        <f t="shared" si="19"/>
        <v>0</v>
      </c>
      <c r="AQ156" s="457">
        <f t="shared" si="19"/>
        <v>0</v>
      </c>
      <c r="AR156" s="458">
        <f t="shared" si="19"/>
        <v>0</v>
      </c>
    </row>
    <row r="157" spans="1:44" ht="15.75" customHeight="1" thickBot="1">
      <c r="A157" s="247" t="str">
        <f ca="1">"     Send me 1 of each in range, all the same color per single set, Times No. Ranges at "&amp;SUBSTITUTE(ADDRESS(1,CELL("col",K156),4),"1","")&amp;CELL("row",K156)</f>
        <v xml:space="preserve">     Send me 1 of each in range, all the same color per single set, Times No. Ranges at K156</v>
      </c>
      <c r="B157" s="137"/>
      <c r="C157" s="137"/>
      <c r="D157" s="137"/>
      <c r="E157" s="137"/>
      <c r="F157" s="137"/>
      <c r="G157" s="137"/>
      <c r="H157" s="137"/>
      <c r="I157" s="137"/>
      <c r="J157" s="137"/>
      <c r="K157" s="139"/>
      <c r="L157" s="139"/>
      <c r="M157" s="139"/>
      <c r="N157" s="139"/>
      <c r="O157" s="504"/>
      <c r="P157" s="567"/>
      <c r="Q157" s="866"/>
      <c r="R157" s="866"/>
      <c r="S157" s="866"/>
      <c r="T157" s="867"/>
      <c r="U157" s="867"/>
      <c r="V157" s="487">
        <f>COUNT(I45:I47)</f>
        <v>3</v>
      </c>
      <c r="W157" s="487">
        <f>SUM(I45:I47)</f>
        <v>30</v>
      </c>
      <c r="X157" s="142"/>
      <c r="Y157" s="141"/>
      <c r="Z157" s="141"/>
      <c r="AA157" s="142"/>
      <c r="AB157" s="142"/>
      <c r="AC157" s="142"/>
      <c r="AD157" s="143"/>
    </row>
    <row r="158" spans="1:44" ht="15.75" customHeight="1" thickBot="1">
      <c r="A158" s="129"/>
      <c r="B158" s="129"/>
      <c r="C158" s="129"/>
      <c r="D158" s="129"/>
      <c r="E158" s="129"/>
      <c r="F158" s="129"/>
      <c r="G158" s="129"/>
      <c r="H158" s="129"/>
      <c r="I158" s="129"/>
      <c r="J158" s="129"/>
      <c r="K158" s="144"/>
      <c r="L158" s="144"/>
      <c r="M158" s="144"/>
      <c r="N158" s="144"/>
      <c r="O158" s="129"/>
      <c r="P158" s="147"/>
      <c r="Q158" s="129"/>
      <c r="R158" s="145"/>
      <c r="S158" s="145"/>
      <c r="T158" s="146"/>
      <c r="U158" s="146"/>
      <c r="V158" s="146"/>
      <c r="W158" s="146"/>
      <c r="X158" s="146"/>
      <c r="Y158" s="145"/>
      <c r="Z158" s="145"/>
      <c r="AA158" s="146"/>
      <c r="AB158" s="146"/>
      <c r="AC158" s="146"/>
      <c r="AD158" s="145"/>
    </row>
    <row r="159" spans="1:44" ht="15.75" customHeight="1">
      <c r="A159" s="128" t="s">
        <v>135</v>
      </c>
      <c r="B159" s="129"/>
      <c r="C159" s="129"/>
      <c r="D159" s="129"/>
      <c r="E159" s="381"/>
      <c r="F159" s="485"/>
      <c r="G159" s="129"/>
      <c r="H159" s="129"/>
      <c r="I159" s="486" t="str">
        <f>"(includes "&amp;V160&amp;" sets, "&amp;W160&amp;" holds)"</f>
        <v>(includes 21 sets, 130 holds)</v>
      </c>
      <c r="J159" s="130"/>
      <c r="K159" s="761">
        <f>SUM(R159:AD159)</f>
        <v>0</v>
      </c>
      <c r="L159" s="131"/>
      <c r="M159" s="132">
        <f>SUM(M48:M68)</f>
        <v>2194</v>
      </c>
      <c r="N159" s="558">
        <f>SUM(N48:N68)</f>
        <v>2062.36</v>
      </c>
      <c r="O159" s="133"/>
      <c r="P159" s="559">
        <f>K159*N159</f>
        <v>0</v>
      </c>
      <c r="Q159" s="35"/>
      <c r="R159" s="831"/>
      <c r="S159" s="832"/>
      <c r="T159" s="833"/>
      <c r="U159" s="834"/>
      <c r="V159" s="835"/>
      <c r="W159" s="836"/>
      <c r="X159" s="837"/>
      <c r="Y159" s="838"/>
      <c r="Z159" s="839"/>
      <c r="AA159" s="840"/>
      <c r="AB159" s="841"/>
      <c r="AC159" s="842"/>
      <c r="AD159" s="843"/>
      <c r="AF159" s="446">
        <f>$W160*R159</f>
        <v>0</v>
      </c>
      <c r="AG159" s="447">
        <f t="shared" ref="AG159:AR159" si="20">$W160*S159</f>
        <v>0</v>
      </c>
      <c r="AH159" s="448">
        <f t="shared" si="20"/>
        <v>0</v>
      </c>
      <c r="AI159" s="449">
        <f t="shared" si="20"/>
        <v>0</v>
      </c>
      <c r="AJ159" s="450">
        <f t="shared" si="20"/>
        <v>0</v>
      </c>
      <c r="AK159" s="451">
        <f t="shared" si="20"/>
        <v>0</v>
      </c>
      <c r="AL159" s="452">
        <f t="shared" si="20"/>
        <v>0</v>
      </c>
      <c r="AM159" s="453">
        <f t="shared" si="20"/>
        <v>0</v>
      </c>
      <c r="AN159" s="454">
        <f t="shared" si="20"/>
        <v>0</v>
      </c>
      <c r="AO159" s="455">
        <f t="shared" si="20"/>
        <v>0</v>
      </c>
      <c r="AP159" s="456">
        <f t="shared" si="20"/>
        <v>0</v>
      </c>
      <c r="AQ159" s="457">
        <f t="shared" si="20"/>
        <v>0</v>
      </c>
      <c r="AR159" s="458">
        <f t="shared" si="20"/>
        <v>0</v>
      </c>
    </row>
    <row r="160" spans="1:44" ht="15.75" customHeight="1" thickBot="1">
      <c r="A160" s="247" t="str">
        <f ca="1">"     Send me 1 of each in range, all the same color per single set, Times No. Ranges at "&amp;SUBSTITUTE(ADDRESS(1,CELL("col",K159),4),"1","")&amp;CELL("row",K159)</f>
        <v xml:space="preserve">     Send me 1 of each in range, all the same color per single set, Times No. Ranges at K159</v>
      </c>
      <c r="B160" s="137"/>
      <c r="C160" s="137"/>
      <c r="D160" s="137"/>
      <c r="E160" s="137"/>
      <c r="F160" s="137"/>
      <c r="G160" s="137"/>
      <c r="H160" s="137"/>
      <c r="I160" s="137"/>
      <c r="J160" s="137"/>
      <c r="K160" s="139"/>
      <c r="L160" s="139"/>
      <c r="M160" s="139"/>
      <c r="N160" s="139"/>
      <c r="O160" s="504"/>
      <c r="P160" s="567"/>
      <c r="Q160" s="866"/>
      <c r="R160" s="866"/>
      <c r="S160" s="866"/>
      <c r="T160" s="867"/>
      <c r="U160" s="867"/>
      <c r="V160" s="487">
        <f>COUNT(I48:I68)</f>
        <v>21</v>
      </c>
      <c r="W160" s="487">
        <f>SUM(I48:I68)</f>
        <v>130</v>
      </c>
      <c r="X160" s="142"/>
      <c r="Y160" s="141"/>
      <c r="Z160" s="141"/>
      <c r="AA160" s="142"/>
      <c r="AB160" s="142"/>
      <c r="AC160" s="142"/>
      <c r="AD160" s="143"/>
    </row>
    <row r="161" spans="1:44" ht="15.75" customHeight="1" thickBot="1">
      <c r="A161" s="2"/>
      <c r="B161" s="2"/>
      <c r="C161" s="2"/>
      <c r="D161" s="2"/>
      <c r="E161" s="2"/>
      <c r="F161" s="2"/>
      <c r="G161" s="2"/>
      <c r="H161" s="2"/>
      <c r="I161" s="2"/>
      <c r="J161" s="2"/>
      <c r="K161" s="134"/>
      <c r="L161" s="134"/>
      <c r="M161" s="134"/>
      <c r="N161" s="134"/>
      <c r="O161" s="2"/>
      <c r="P161" s="2"/>
      <c r="Q161" s="2"/>
      <c r="R161" s="135"/>
      <c r="S161" s="135"/>
      <c r="T161" s="136"/>
      <c r="U161" s="136"/>
      <c r="V161" s="136"/>
      <c r="W161" s="136"/>
      <c r="X161" s="136"/>
      <c r="Y161" s="135"/>
      <c r="Z161" s="135"/>
      <c r="AA161" s="136"/>
      <c r="AB161" s="136"/>
      <c r="AC161" s="136"/>
      <c r="AD161" s="135"/>
    </row>
    <row r="162" spans="1:44" ht="15.75" customHeight="1">
      <c r="A162" s="128" t="s">
        <v>136</v>
      </c>
      <c r="B162" s="129"/>
      <c r="C162" s="129"/>
      <c r="D162" s="129"/>
      <c r="E162" s="381"/>
      <c r="F162" s="485"/>
      <c r="G162" s="129"/>
      <c r="H162" s="129"/>
      <c r="I162" s="486" t="str">
        <f>"(includes "&amp;V163&amp;" sets, "&amp;W163&amp;" holds)"</f>
        <v>(includes 2 sets, 10 holds)</v>
      </c>
      <c r="J162" s="130"/>
      <c r="K162" s="761">
        <f>SUM(R162:AD162)</f>
        <v>0</v>
      </c>
      <c r="L162" s="131"/>
      <c r="M162" s="132">
        <f>SUM(M69:M70)</f>
        <v>654</v>
      </c>
      <c r="N162" s="558">
        <f>SUM(N69:N70)</f>
        <v>614.76</v>
      </c>
      <c r="O162" s="133"/>
      <c r="P162" s="559">
        <f>K162*N162</f>
        <v>0</v>
      </c>
      <c r="Q162" s="35"/>
      <c r="R162" s="831"/>
      <c r="S162" s="832"/>
      <c r="T162" s="833"/>
      <c r="U162" s="834"/>
      <c r="V162" s="835"/>
      <c r="W162" s="836"/>
      <c r="X162" s="837"/>
      <c r="Y162" s="838"/>
      <c r="Z162" s="839"/>
      <c r="AA162" s="840"/>
      <c r="AB162" s="841"/>
      <c r="AC162" s="842"/>
      <c r="AD162" s="843"/>
      <c r="AF162" s="446">
        <f>$W163*R162</f>
        <v>0</v>
      </c>
      <c r="AG162" s="447">
        <f t="shared" ref="AG162:AR162" si="21">$W163*S162</f>
        <v>0</v>
      </c>
      <c r="AH162" s="448">
        <f t="shared" si="21"/>
        <v>0</v>
      </c>
      <c r="AI162" s="449">
        <f t="shared" si="21"/>
        <v>0</v>
      </c>
      <c r="AJ162" s="450">
        <f t="shared" si="21"/>
        <v>0</v>
      </c>
      <c r="AK162" s="451">
        <f t="shared" si="21"/>
        <v>0</v>
      </c>
      <c r="AL162" s="452">
        <f t="shared" si="21"/>
        <v>0</v>
      </c>
      <c r="AM162" s="453">
        <f t="shared" si="21"/>
        <v>0</v>
      </c>
      <c r="AN162" s="454">
        <f t="shared" si="21"/>
        <v>0</v>
      </c>
      <c r="AO162" s="455">
        <f t="shared" si="21"/>
        <v>0</v>
      </c>
      <c r="AP162" s="456">
        <f t="shared" si="21"/>
        <v>0</v>
      </c>
      <c r="AQ162" s="457">
        <f t="shared" si="21"/>
        <v>0</v>
      </c>
      <c r="AR162" s="458">
        <f t="shared" si="21"/>
        <v>0</v>
      </c>
    </row>
    <row r="163" spans="1:44" ht="15.75" customHeight="1" thickBot="1">
      <c r="A163" s="247" t="str">
        <f ca="1">"     Send me 1 of each in range, all the same color per single set, Times No. Ranges at "&amp;SUBSTITUTE(ADDRESS(1,CELL("col",K162),4),"1","")&amp;CELL("row",K162)</f>
        <v xml:space="preserve">     Send me 1 of each in range, all the same color per single set, Times No. Ranges at K162</v>
      </c>
      <c r="B163" s="2"/>
      <c r="C163" s="2"/>
      <c r="D163" s="2"/>
      <c r="E163" s="2"/>
      <c r="F163" s="2"/>
      <c r="G163" s="2"/>
      <c r="H163" s="2"/>
      <c r="I163" s="2"/>
      <c r="J163" s="2"/>
      <c r="K163" s="139"/>
      <c r="L163" s="139"/>
      <c r="M163" s="139"/>
      <c r="N163" s="139"/>
      <c r="O163" s="504"/>
      <c r="P163" s="567"/>
      <c r="Q163" s="866"/>
      <c r="R163" s="866"/>
      <c r="S163" s="866"/>
      <c r="T163" s="867"/>
      <c r="U163" s="867"/>
      <c r="V163" s="488">
        <f>COUNT(I69:I70)</f>
        <v>2</v>
      </c>
      <c r="W163" s="488">
        <f>SUM(I69:I70)</f>
        <v>10</v>
      </c>
      <c r="X163" s="136"/>
      <c r="Y163" s="135"/>
      <c r="Z163" s="135"/>
      <c r="AA163" s="136"/>
      <c r="AB163" s="136"/>
      <c r="AC163" s="136"/>
      <c r="AD163" s="135"/>
    </row>
    <row r="164" spans="1:44" ht="15.75" customHeight="1" thickBot="1">
      <c r="A164" s="129"/>
      <c r="B164" s="129"/>
      <c r="C164" s="129"/>
      <c r="D164" s="129"/>
      <c r="E164" s="129"/>
      <c r="F164" s="129"/>
      <c r="G164" s="129"/>
      <c r="H164" s="129"/>
      <c r="I164" s="129"/>
      <c r="J164" s="129"/>
      <c r="K164" s="144"/>
      <c r="L164" s="144"/>
      <c r="M164" s="144"/>
      <c r="N164" s="144"/>
      <c r="O164" s="129"/>
      <c r="P164" s="129"/>
      <c r="Q164" s="129"/>
      <c r="R164" s="145"/>
      <c r="S164" s="145"/>
      <c r="T164" s="146"/>
      <c r="U164" s="146"/>
      <c r="V164" s="146"/>
      <c r="W164" s="146"/>
      <c r="X164" s="146"/>
      <c r="Y164" s="145"/>
      <c r="Z164" s="145"/>
      <c r="AA164" s="146"/>
      <c r="AB164" s="146"/>
      <c r="AC164" s="146"/>
      <c r="AD164" s="145"/>
    </row>
    <row r="165" spans="1:44" ht="15.75" customHeight="1">
      <c r="A165" s="128" t="s">
        <v>137</v>
      </c>
      <c r="B165" s="129"/>
      <c r="C165" s="129"/>
      <c r="D165" s="129"/>
      <c r="E165" s="381"/>
      <c r="F165" s="485"/>
      <c r="G165" s="129"/>
      <c r="H165" s="129"/>
      <c r="I165" s="486" t="str">
        <f>"(includes "&amp;V166&amp;" sets, "&amp;W166&amp;" holds)"</f>
        <v>(includes 11 sets, 68 holds)</v>
      </c>
      <c r="J165" s="130"/>
      <c r="K165" s="761">
        <f>SUM(R165:AD165)</f>
        <v>0</v>
      </c>
      <c r="L165" s="131"/>
      <c r="M165" s="132">
        <f>SUM(M71:M81)</f>
        <v>4471</v>
      </c>
      <c r="N165" s="558">
        <f>SUM(N71:N81)</f>
        <v>4202.7400000000007</v>
      </c>
      <c r="O165" s="133"/>
      <c r="P165" s="559">
        <f>K165*N165</f>
        <v>0</v>
      </c>
      <c r="Q165" s="35"/>
      <c r="R165" s="831"/>
      <c r="S165" s="832"/>
      <c r="T165" s="833"/>
      <c r="U165" s="834"/>
      <c r="V165" s="835"/>
      <c r="W165" s="836"/>
      <c r="X165" s="837"/>
      <c r="Y165" s="838"/>
      <c r="Z165" s="839"/>
      <c r="AA165" s="840"/>
      <c r="AB165" s="841"/>
      <c r="AC165" s="842"/>
      <c r="AD165" s="843"/>
      <c r="AF165" s="446">
        <f>$W166*R165</f>
        <v>0</v>
      </c>
      <c r="AG165" s="447">
        <f t="shared" ref="AG165:AR165" si="22">$W166*S165</f>
        <v>0</v>
      </c>
      <c r="AH165" s="448">
        <f t="shared" si="22"/>
        <v>0</v>
      </c>
      <c r="AI165" s="449">
        <f t="shared" si="22"/>
        <v>0</v>
      </c>
      <c r="AJ165" s="450">
        <f t="shared" si="22"/>
        <v>0</v>
      </c>
      <c r="AK165" s="451">
        <f t="shared" si="22"/>
        <v>0</v>
      </c>
      <c r="AL165" s="452">
        <f t="shared" si="22"/>
        <v>0</v>
      </c>
      <c r="AM165" s="453">
        <f t="shared" si="22"/>
        <v>0</v>
      </c>
      <c r="AN165" s="454">
        <f t="shared" si="22"/>
        <v>0</v>
      </c>
      <c r="AO165" s="455">
        <f t="shared" si="22"/>
        <v>0</v>
      </c>
      <c r="AP165" s="456">
        <f t="shared" si="22"/>
        <v>0</v>
      </c>
      <c r="AQ165" s="457">
        <f t="shared" si="22"/>
        <v>0</v>
      </c>
      <c r="AR165" s="458">
        <f t="shared" si="22"/>
        <v>0</v>
      </c>
    </row>
    <row r="166" spans="1:44" ht="15.75" customHeight="1" thickBot="1">
      <c r="A166" s="247" t="str">
        <f ca="1">"     Send me 1 of each in range, all the same color per single set, Times No. Ranges at "&amp;SUBSTITUTE(ADDRESS(1,CELL("col",K165),4),"1","")&amp;CELL("row",K165)</f>
        <v xml:space="preserve">     Send me 1 of each in range, all the same color per single set, Times No. Ranges at K165</v>
      </c>
      <c r="B166" s="137"/>
      <c r="C166" s="137"/>
      <c r="D166" s="137"/>
      <c r="E166" s="137"/>
      <c r="F166" s="137"/>
      <c r="G166" s="137"/>
      <c r="H166" s="137"/>
      <c r="I166" s="137"/>
      <c r="J166" s="137"/>
      <c r="K166" s="139"/>
      <c r="L166" s="139"/>
      <c r="M166" s="139"/>
      <c r="N166" s="139"/>
      <c r="O166" s="504"/>
      <c r="P166" s="567"/>
      <c r="Q166" s="866"/>
      <c r="R166" s="866"/>
      <c r="S166" s="866"/>
      <c r="T166" s="867"/>
      <c r="U166" s="867"/>
      <c r="V166" s="487">
        <f>COUNT(I71:I81)</f>
        <v>11</v>
      </c>
      <c r="W166" s="487">
        <f>SUM(I71:I81)</f>
        <v>68</v>
      </c>
      <c r="X166" s="142"/>
      <c r="Y166" s="141"/>
      <c r="Z166" s="141"/>
      <c r="AA166" s="142"/>
      <c r="AB166" s="142"/>
      <c r="AC166" s="142"/>
      <c r="AD166" s="143"/>
    </row>
    <row r="167" spans="1:44" ht="15.75" customHeight="1" thickBot="1">
      <c r="A167" s="2"/>
      <c r="B167" s="2"/>
      <c r="C167" s="2"/>
      <c r="D167" s="2"/>
      <c r="E167" s="2"/>
      <c r="F167" s="2"/>
      <c r="G167" s="2"/>
      <c r="H167" s="2"/>
      <c r="I167" s="2"/>
      <c r="J167" s="2"/>
      <c r="K167" s="134"/>
      <c r="L167" s="134"/>
      <c r="M167" s="134"/>
      <c r="N167" s="134"/>
      <c r="O167" s="2"/>
      <c r="P167" s="2"/>
      <c r="Q167" s="2"/>
      <c r="R167" s="135"/>
      <c r="S167" s="135"/>
      <c r="T167" s="136"/>
      <c r="U167" s="136"/>
      <c r="V167" s="136"/>
      <c r="W167" s="136"/>
      <c r="X167" s="136"/>
      <c r="Y167" s="135"/>
      <c r="Z167" s="135"/>
      <c r="AA167" s="136"/>
      <c r="AB167" s="136"/>
      <c r="AC167" s="136"/>
      <c r="AD167" s="135"/>
    </row>
    <row r="168" spans="1:44" ht="15.75" customHeight="1">
      <c r="A168" s="128" t="s">
        <v>138</v>
      </c>
      <c r="B168" s="129"/>
      <c r="C168" s="129"/>
      <c r="D168" s="129"/>
      <c r="E168" s="381"/>
      <c r="F168" s="485"/>
      <c r="G168" s="129"/>
      <c r="H168" s="129"/>
      <c r="I168" s="486" t="str">
        <f>"(includes "&amp;V169&amp;" sets, "&amp;W169&amp;" holds)"</f>
        <v>(includes 4 sets, 4 holds)</v>
      </c>
      <c r="J168" s="130"/>
      <c r="K168" s="761">
        <f>SUM(R168:AD168)</f>
        <v>0</v>
      </c>
      <c r="L168" s="131"/>
      <c r="M168" s="132">
        <f>SUM(M82:M85)</f>
        <v>1582</v>
      </c>
      <c r="N168" s="558">
        <f>SUM(N82:N85)</f>
        <v>1487.0800000000002</v>
      </c>
      <c r="O168" s="133"/>
      <c r="P168" s="559">
        <f>K168*N168</f>
        <v>0</v>
      </c>
      <c r="Q168" s="35"/>
      <c r="R168" s="831"/>
      <c r="S168" s="832"/>
      <c r="T168" s="833"/>
      <c r="U168" s="834"/>
      <c r="V168" s="835"/>
      <c r="W168" s="836"/>
      <c r="X168" s="837"/>
      <c r="Y168" s="838"/>
      <c r="Z168" s="839"/>
      <c r="AA168" s="840"/>
      <c r="AB168" s="841"/>
      <c r="AC168" s="842"/>
      <c r="AD168" s="843"/>
      <c r="AF168" s="446">
        <f>$W169*R168</f>
        <v>0</v>
      </c>
      <c r="AG168" s="447">
        <f t="shared" ref="AG168:AR168" si="23">$W169*S168</f>
        <v>0</v>
      </c>
      <c r="AH168" s="448">
        <f t="shared" si="23"/>
        <v>0</v>
      </c>
      <c r="AI168" s="449">
        <f t="shared" si="23"/>
        <v>0</v>
      </c>
      <c r="AJ168" s="450">
        <f t="shared" si="23"/>
        <v>0</v>
      </c>
      <c r="AK168" s="451">
        <f t="shared" si="23"/>
        <v>0</v>
      </c>
      <c r="AL168" s="452">
        <f t="shared" si="23"/>
        <v>0</v>
      </c>
      <c r="AM168" s="453">
        <f t="shared" si="23"/>
        <v>0</v>
      </c>
      <c r="AN168" s="454">
        <f t="shared" si="23"/>
        <v>0</v>
      </c>
      <c r="AO168" s="455">
        <f t="shared" si="23"/>
        <v>0</v>
      </c>
      <c r="AP168" s="456">
        <f t="shared" si="23"/>
        <v>0</v>
      </c>
      <c r="AQ168" s="457">
        <f t="shared" si="23"/>
        <v>0</v>
      </c>
      <c r="AR168" s="458">
        <f t="shared" si="23"/>
        <v>0</v>
      </c>
    </row>
    <row r="169" spans="1:44" ht="15.75" customHeight="1" thickBot="1">
      <c r="A169" s="247" t="str">
        <f ca="1">"     Send me 1 of each in range, all the same color per single set, Times No. Ranges at "&amp;SUBSTITUTE(ADDRESS(1,CELL("col",K168),4),"1","")&amp;CELL("row",K168)</f>
        <v xml:space="preserve">     Send me 1 of each in range, all the same color per single set, Times No. Ranges at K168</v>
      </c>
      <c r="B169" s="137"/>
      <c r="C169" s="137"/>
      <c r="D169" s="137"/>
      <c r="E169" s="137"/>
      <c r="F169" s="137"/>
      <c r="G169" s="137"/>
      <c r="H169" s="137"/>
      <c r="I169" s="137"/>
      <c r="J169" s="137"/>
      <c r="K169" s="139"/>
      <c r="L169" s="139"/>
      <c r="M169" s="139"/>
      <c r="N169" s="139"/>
      <c r="O169" s="504"/>
      <c r="P169" s="567"/>
      <c r="Q169" s="866"/>
      <c r="R169" s="866"/>
      <c r="S169" s="866"/>
      <c r="T169" s="867"/>
      <c r="U169" s="867"/>
      <c r="V169" s="487">
        <f>COUNT(I82:I85)</f>
        <v>4</v>
      </c>
      <c r="W169" s="487">
        <f>SUM(I82:I85)</f>
        <v>4</v>
      </c>
      <c r="X169" s="142"/>
      <c r="Y169" s="141"/>
      <c r="Z169" s="141"/>
      <c r="AA169" s="142"/>
      <c r="AB169" s="142"/>
      <c r="AC169" s="142"/>
      <c r="AD169" s="143"/>
    </row>
    <row r="170" spans="1:44" ht="15.75" customHeight="1" thickBot="1">
      <c r="A170" s="2"/>
      <c r="B170" s="2"/>
      <c r="C170" s="2"/>
      <c r="D170" s="2"/>
      <c r="E170" s="2"/>
      <c r="F170" s="2"/>
      <c r="G170" s="2"/>
      <c r="H170" s="2"/>
      <c r="I170" s="2"/>
      <c r="J170" s="2"/>
      <c r="K170" s="134"/>
      <c r="L170" s="134"/>
      <c r="M170" s="134"/>
      <c r="N170" s="134"/>
      <c r="O170" s="2"/>
      <c r="P170" s="2"/>
      <c r="Q170" s="2"/>
      <c r="R170" s="135"/>
      <c r="S170" s="135"/>
      <c r="T170" s="136"/>
      <c r="U170" s="136"/>
      <c r="V170" s="136"/>
      <c r="W170" s="136"/>
      <c r="X170" s="136"/>
      <c r="Y170" s="135"/>
      <c r="Z170" s="135"/>
      <c r="AA170" s="136"/>
      <c r="AB170" s="136"/>
      <c r="AC170" s="136"/>
      <c r="AD170" s="135"/>
    </row>
    <row r="171" spans="1:44" ht="15.75" customHeight="1">
      <c r="A171" s="128" t="s">
        <v>139</v>
      </c>
      <c r="B171" s="129"/>
      <c r="C171" s="129"/>
      <c r="D171" s="129"/>
      <c r="E171" s="381"/>
      <c r="F171" s="485"/>
      <c r="G171" s="129"/>
      <c r="H171" s="129"/>
      <c r="I171" s="486" t="str">
        <f>"(includes "&amp;V172&amp;" sets, "&amp;W172&amp;" holds)"</f>
        <v>(includes 21 sets, 124 holds)</v>
      </c>
      <c r="J171" s="130"/>
      <c r="K171" s="761">
        <f>SUM(R171:AD171)</f>
        <v>0</v>
      </c>
      <c r="L171" s="131"/>
      <c r="M171" s="132">
        <f>SUM(M87:M107)</f>
        <v>5068</v>
      </c>
      <c r="N171" s="558">
        <f>SUM(N87:N107)</f>
        <v>4763.92</v>
      </c>
      <c r="O171" s="133"/>
      <c r="P171" s="559">
        <f>K171*N171</f>
        <v>0</v>
      </c>
      <c r="Q171" s="35"/>
      <c r="R171" s="831"/>
      <c r="S171" s="832"/>
      <c r="T171" s="833"/>
      <c r="U171" s="834"/>
      <c r="V171" s="835"/>
      <c r="W171" s="836"/>
      <c r="X171" s="837"/>
      <c r="Y171" s="838"/>
      <c r="Z171" s="839"/>
      <c r="AA171" s="840"/>
      <c r="AB171" s="841"/>
      <c r="AC171" s="842"/>
      <c r="AD171" s="843"/>
      <c r="AF171" s="446">
        <f>$W172*R171</f>
        <v>0</v>
      </c>
      <c r="AG171" s="447">
        <f t="shared" ref="AG171:AR171" si="24">$W172*S171</f>
        <v>0</v>
      </c>
      <c r="AH171" s="448">
        <f t="shared" si="24"/>
        <v>0</v>
      </c>
      <c r="AI171" s="449">
        <f t="shared" si="24"/>
        <v>0</v>
      </c>
      <c r="AJ171" s="450">
        <f t="shared" si="24"/>
        <v>0</v>
      </c>
      <c r="AK171" s="451">
        <f t="shared" si="24"/>
        <v>0</v>
      </c>
      <c r="AL171" s="452">
        <f t="shared" si="24"/>
        <v>0</v>
      </c>
      <c r="AM171" s="453">
        <f t="shared" si="24"/>
        <v>0</v>
      </c>
      <c r="AN171" s="454">
        <f t="shared" si="24"/>
        <v>0</v>
      </c>
      <c r="AO171" s="455">
        <f t="shared" si="24"/>
        <v>0</v>
      </c>
      <c r="AP171" s="456">
        <f t="shared" si="24"/>
        <v>0</v>
      </c>
      <c r="AQ171" s="457">
        <f t="shared" si="24"/>
        <v>0</v>
      </c>
      <c r="AR171" s="458">
        <f t="shared" si="24"/>
        <v>0</v>
      </c>
    </row>
    <row r="172" spans="1:44" ht="15.75" customHeight="1" thickBot="1">
      <c r="A172" s="247" t="str">
        <f ca="1">"     Send me 1 of each in range, all the same color per single set, Times No. Ranges at "&amp;SUBSTITUTE(ADDRESS(1,CELL("col",K171),4),"1","")&amp;CELL("row",K171)</f>
        <v xml:space="preserve">     Send me 1 of each in range, all the same color per single set, Times No. Ranges at K171</v>
      </c>
      <c r="B172" s="137"/>
      <c r="C172" s="137"/>
      <c r="D172" s="137"/>
      <c r="E172" s="137"/>
      <c r="F172" s="137"/>
      <c r="G172" s="137"/>
      <c r="H172" s="137"/>
      <c r="I172" s="137"/>
      <c r="J172" s="137"/>
      <c r="K172" s="139"/>
      <c r="L172" s="139"/>
      <c r="M172" s="139"/>
      <c r="N172" s="139"/>
      <c r="O172" s="504"/>
      <c r="P172" s="567"/>
      <c r="Q172" s="866"/>
      <c r="R172" s="866"/>
      <c r="S172" s="866"/>
      <c r="T172" s="867"/>
      <c r="U172" s="867"/>
      <c r="V172" s="489">
        <f>COUNT(I87:I107)</f>
        <v>21</v>
      </c>
      <c r="W172" s="489">
        <f>SUM(I87:I107)</f>
        <v>124</v>
      </c>
      <c r="X172" s="140"/>
      <c r="Y172" s="140"/>
      <c r="Z172" s="140"/>
      <c r="AA172" s="140"/>
      <c r="AB172" s="140"/>
      <c r="AC172" s="140"/>
      <c r="AD172" s="148"/>
    </row>
    <row r="173" spans="1:44" ht="15.75" customHeight="1" thickBot="1">
      <c r="A173" s="129"/>
      <c r="B173" s="129"/>
      <c r="C173" s="129"/>
      <c r="D173" s="129"/>
      <c r="E173" s="129"/>
      <c r="F173" s="129"/>
      <c r="G173" s="129"/>
      <c r="H173" s="129"/>
      <c r="I173" s="129"/>
      <c r="J173" s="442"/>
      <c r="K173" s="442"/>
      <c r="L173" s="442"/>
      <c r="M173" s="442"/>
      <c r="N173" s="442"/>
      <c r="O173" s="442"/>
      <c r="P173" s="442"/>
      <c r="Q173" s="129"/>
      <c r="R173" s="129"/>
      <c r="S173" s="129"/>
      <c r="T173" s="129"/>
      <c r="U173" s="129"/>
      <c r="V173" s="129"/>
      <c r="W173" s="129"/>
      <c r="X173" s="129"/>
      <c r="Y173" s="129"/>
      <c r="Z173" s="129"/>
      <c r="AA173" s="129"/>
      <c r="AB173" s="129"/>
      <c r="AC173" s="129"/>
      <c r="AD173" s="129"/>
    </row>
    <row r="174" spans="1:44" ht="15.75" customHeight="1">
      <c r="A174" s="128" t="s">
        <v>140</v>
      </c>
      <c r="B174" s="129"/>
      <c r="C174" s="129"/>
      <c r="D174" s="129"/>
      <c r="E174" s="381"/>
      <c r="F174" s="485"/>
      <c r="G174" s="129"/>
      <c r="H174" s="129"/>
      <c r="I174" s="486" t="str">
        <f>"(includes "&amp;V175&amp;" sets, "&amp;W175&amp;" holds)"</f>
        <v>(includes 8 sets, 38 holds)</v>
      </c>
      <c r="J174" s="130"/>
      <c r="K174" s="761">
        <f>SUM(R174:AD174)</f>
        <v>0</v>
      </c>
      <c r="L174" s="131"/>
      <c r="M174" s="132">
        <f>SUM(M109:M116)</f>
        <v>865</v>
      </c>
      <c r="N174" s="558">
        <f>SUM(N109:N116)</f>
        <v>813.10000000000014</v>
      </c>
      <c r="O174" s="133"/>
      <c r="P174" s="559">
        <f>K174*N174</f>
        <v>0</v>
      </c>
      <c r="Q174" s="35"/>
      <c r="R174" s="831"/>
      <c r="S174" s="832"/>
      <c r="T174" s="833"/>
      <c r="U174" s="834"/>
      <c r="V174" s="835"/>
      <c r="W174" s="836"/>
      <c r="X174" s="837"/>
      <c r="Y174" s="838"/>
      <c r="Z174" s="839"/>
      <c r="AA174" s="840"/>
      <c r="AB174" s="841"/>
      <c r="AC174" s="842"/>
      <c r="AD174" s="843"/>
      <c r="AF174" s="446">
        <f>$W175*R174</f>
        <v>0</v>
      </c>
      <c r="AG174" s="447">
        <f t="shared" ref="AG174:AR174" si="25">$W175*S174</f>
        <v>0</v>
      </c>
      <c r="AH174" s="448">
        <f t="shared" si="25"/>
        <v>0</v>
      </c>
      <c r="AI174" s="449">
        <f t="shared" si="25"/>
        <v>0</v>
      </c>
      <c r="AJ174" s="450">
        <f t="shared" si="25"/>
        <v>0</v>
      </c>
      <c r="AK174" s="451">
        <f t="shared" si="25"/>
        <v>0</v>
      </c>
      <c r="AL174" s="452">
        <f t="shared" si="25"/>
        <v>0</v>
      </c>
      <c r="AM174" s="453">
        <f t="shared" si="25"/>
        <v>0</v>
      </c>
      <c r="AN174" s="454">
        <f t="shared" si="25"/>
        <v>0</v>
      </c>
      <c r="AO174" s="455">
        <f t="shared" si="25"/>
        <v>0</v>
      </c>
      <c r="AP174" s="456">
        <f t="shared" si="25"/>
        <v>0</v>
      </c>
      <c r="AQ174" s="457">
        <f t="shared" si="25"/>
        <v>0</v>
      </c>
      <c r="AR174" s="458">
        <f t="shared" si="25"/>
        <v>0</v>
      </c>
    </row>
    <row r="175" spans="1:44" ht="15.75" customHeight="1" thickBot="1">
      <c r="A175" s="247" t="str">
        <f ca="1">"     Send me 1 of each in range, all the same color per single set, Times No. Ranges at "&amp;SUBSTITUTE(ADDRESS(1,CELL("col",K174),4),"1","")&amp;CELL("row",K174)</f>
        <v xml:space="preserve">     Send me 1 of each in range, all the same color per single set, Times No. Ranges at K174</v>
      </c>
      <c r="B175" s="137"/>
      <c r="C175" s="137"/>
      <c r="D175" s="137"/>
      <c r="E175" s="137"/>
      <c r="F175" s="137"/>
      <c r="G175" s="137"/>
      <c r="H175" s="137"/>
      <c r="I175" s="137"/>
      <c r="J175" s="137"/>
      <c r="K175" s="139"/>
      <c r="L175" s="139"/>
      <c r="M175" s="139"/>
      <c r="N175" s="139"/>
      <c r="O175" s="504"/>
      <c r="P175" s="567"/>
      <c r="Q175" s="866"/>
      <c r="R175" s="866"/>
      <c r="S175" s="866"/>
      <c r="T175" s="867"/>
      <c r="U175" s="867"/>
      <c r="V175" s="489">
        <f>COUNT(I109:I116)</f>
        <v>8</v>
      </c>
      <c r="W175" s="489">
        <f>SUM(I109:I116)</f>
        <v>38</v>
      </c>
      <c r="X175" s="140"/>
      <c r="Y175" s="140"/>
      <c r="Z175" s="140"/>
      <c r="AA175" s="140"/>
      <c r="AB175" s="140"/>
      <c r="AC175" s="140"/>
      <c r="AD175" s="148"/>
    </row>
    <row r="176" spans="1:44" ht="15.75" customHeight="1" thickBot="1">
      <c r="A176" s="2"/>
      <c r="B176" s="2"/>
      <c r="C176" s="2"/>
      <c r="D176" s="2"/>
      <c r="E176" s="2"/>
      <c r="F176" s="2"/>
      <c r="G176" s="2"/>
      <c r="Q176" s="2"/>
      <c r="R176" s="2"/>
      <c r="S176" s="2"/>
      <c r="T176" s="2"/>
      <c r="U176" s="2"/>
      <c r="V176" s="2"/>
      <c r="W176" s="2"/>
      <c r="X176" s="2"/>
      <c r="Y176" s="2"/>
      <c r="Z176" s="2"/>
      <c r="AA176" s="2"/>
      <c r="AB176" s="2"/>
      <c r="AC176" s="2"/>
      <c r="AD176" s="2"/>
    </row>
    <row r="177" spans="1:44" ht="15.75" customHeight="1">
      <c r="A177" s="128" t="s">
        <v>170</v>
      </c>
      <c r="B177" s="129"/>
      <c r="C177" s="129"/>
      <c r="D177" s="129"/>
      <c r="E177" s="381"/>
      <c r="F177" s="485"/>
      <c r="G177" s="129"/>
      <c r="H177" s="129"/>
      <c r="I177" s="486" t="str">
        <f>"(includes "&amp;V178&amp;" sets, "&amp;W178&amp;" holds)"</f>
        <v>(includes 4 sets, 17 holds)</v>
      </c>
      <c r="J177" s="130"/>
      <c r="K177" s="761">
        <f>SUM(R177:AD177)</f>
        <v>0</v>
      </c>
      <c r="L177" s="131"/>
      <c r="M177" s="132">
        <f>SUM(M117:M120)</f>
        <v>408</v>
      </c>
      <c r="N177" s="558">
        <f>SUM(N117:N120)</f>
        <v>383.52000000000004</v>
      </c>
      <c r="O177" s="133"/>
      <c r="P177" s="559">
        <f>K177*N177</f>
        <v>0</v>
      </c>
      <c r="Q177" s="35"/>
      <c r="R177" s="831"/>
      <c r="S177" s="832"/>
      <c r="T177" s="833"/>
      <c r="U177" s="834"/>
      <c r="V177" s="835"/>
      <c r="W177" s="836"/>
      <c r="X177" s="837"/>
      <c r="Y177" s="838"/>
      <c r="Z177" s="839"/>
      <c r="AA177" s="840"/>
      <c r="AB177" s="841"/>
      <c r="AC177" s="842"/>
      <c r="AD177" s="843"/>
      <c r="AF177" s="446">
        <f>$W178*R177</f>
        <v>0</v>
      </c>
      <c r="AG177" s="447">
        <f t="shared" ref="AG177:AR177" si="26">$W178*S177</f>
        <v>0</v>
      </c>
      <c r="AH177" s="448">
        <f t="shared" si="26"/>
        <v>0</v>
      </c>
      <c r="AI177" s="449">
        <f t="shared" si="26"/>
        <v>0</v>
      </c>
      <c r="AJ177" s="450">
        <f t="shared" si="26"/>
        <v>0</v>
      </c>
      <c r="AK177" s="451">
        <f t="shared" si="26"/>
        <v>0</v>
      </c>
      <c r="AL177" s="452">
        <f t="shared" si="26"/>
        <v>0</v>
      </c>
      <c r="AM177" s="453">
        <f t="shared" si="26"/>
        <v>0</v>
      </c>
      <c r="AN177" s="454">
        <f t="shared" si="26"/>
        <v>0</v>
      </c>
      <c r="AO177" s="455">
        <f t="shared" si="26"/>
        <v>0</v>
      </c>
      <c r="AP177" s="456">
        <f t="shared" si="26"/>
        <v>0</v>
      </c>
      <c r="AQ177" s="457">
        <f t="shared" si="26"/>
        <v>0</v>
      </c>
      <c r="AR177" s="458">
        <f t="shared" si="26"/>
        <v>0</v>
      </c>
    </row>
    <row r="178" spans="1:44" ht="15.75" customHeight="1" thickBot="1">
      <c r="A178" s="247" t="str">
        <f ca="1">"     Send me 1 of each in range, all the same color per single set, Times No. Ranges at "&amp;SUBSTITUTE(ADDRESS(1,CELL("col",K177),4),"1","")&amp;CELL("row",K177)</f>
        <v xml:space="preserve">     Send me 1 of each in range, all the same color per single set, Times No. Ranges at K177</v>
      </c>
      <c r="B178" s="137"/>
      <c r="C178" s="137"/>
      <c r="D178" s="137"/>
      <c r="E178" s="137"/>
      <c r="F178" s="137"/>
      <c r="G178" s="137"/>
      <c r="H178" s="137"/>
      <c r="I178" s="137"/>
      <c r="J178" s="137"/>
      <c r="K178" s="139"/>
      <c r="L178" s="139"/>
      <c r="M178" s="139"/>
      <c r="N178" s="139"/>
      <c r="O178" s="504"/>
      <c r="P178" s="567"/>
      <c r="Q178" s="866"/>
      <c r="R178" s="866"/>
      <c r="S178" s="866"/>
      <c r="T178" s="867"/>
      <c r="U178" s="867"/>
      <c r="V178" s="489">
        <f>COUNT(I117:I120)</f>
        <v>4</v>
      </c>
      <c r="W178" s="489">
        <f>SUM(I117:I120)</f>
        <v>17</v>
      </c>
      <c r="X178" s="140"/>
      <c r="Y178" s="140"/>
      <c r="Z178" s="140"/>
      <c r="AA178" s="140"/>
      <c r="AB178" s="140"/>
      <c r="AC178" s="140"/>
      <c r="AD178" s="148"/>
    </row>
    <row r="179" spans="1:44" ht="15.75" customHeight="1" thickBot="1">
      <c r="A179" s="2"/>
      <c r="B179" s="2"/>
      <c r="C179" s="2"/>
      <c r="D179" s="2"/>
      <c r="E179" s="2"/>
      <c r="F179" s="2"/>
      <c r="G179" s="2"/>
      <c r="Q179" s="2"/>
      <c r="R179" s="2"/>
      <c r="S179" s="2"/>
      <c r="T179" s="2"/>
      <c r="U179" s="2"/>
      <c r="V179" s="2"/>
      <c r="W179" s="2"/>
      <c r="X179" s="2"/>
      <c r="Y179" s="2"/>
      <c r="Z179" s="2"/>
      <c r="AA179" s="2"/>
      <c r="AB179" s="2"/>
      <c r="AC179" s="2"/>
      <c r="AD179" s="2"/>
    </row>
    <row r="180" spans="1:44" ht="15.75" customHeight="1">
      <c r="A180" s="128" t="s">
        <v>171</v>
      </c>
      <c r="B180" s="129"/>
      <c r="C180" s="129"/>
      <c r="D180" s="129"/>
      <c r="E180" s="381"/>
      <c r="F180" s="485"/>
      <c r="G180" s="129"/>
      <c r="H180" s="129"/>
      <c r="I180" s="486" t="str">
        <f>"(includes "&amp;V181&amp;" sets, "&amp;W181&amp;" holds)"</f>
        <v>(includes 7 sets, 34 holds)</v>
      </c>
      <c r="J180" s="130"/>
      <c r="K180" s="761">
        <f>SUM(R180:AD180)</f>
        <v>0</v>
      </c>
      <c r="L180" s="131"/>
      <c r="M180" s="132">
        <f>SUM(M121:M127)</f>
        <v>1049</v>
      </c>
      <c r="N180" s="558">
        <f>SUM(N121:N127)</f>
        <v>986.06</v>
      </c>
      <c r="O180" s="133"/>
      <c r="P180" s="559">
        <f>K180*N180</f>
        <v>0</v>
      </c>
      <c r="Q180" s="35"/>
      <c r="R180" s="831"/>
      <c r="S180" s="832"/>
      <c r="T180" s="833"/>
      <c r="U180" s="834"/>
      <c r="V180" s="835"/>
      <c r="W180" s="836"/>
      <c r="X180" s="837"/>
      <c r="Y180" s="838"/>
      <c r="Z180" s="839"/>
      <c r="AA180" s="840"/>
      <c r="AB180" s="841"/>
      <c r="AC180" s="842"/>
      <c r="AD180" s="843"/>
      <c r="AF180" s="446">
        <f>$W181*R180</f>
        <v>0</v>
      </c>
      <c r="AG180" s="447">
        <f t="shared" ref="AG180:AR180" si="27">$W181*S180</f>
        <v>0</v>
      </c>
      <c r="AH180" s="448">
        <f t="shared" si="27"/>
        <v>0</v>
      </c>
      <c r="AI180" s="449">
        <f t="shared" si="27"/>
        <v>0</v>
      </c>
      <c r="AJ180" s="450">
        <f t="shared" si="27"/>
        <v>0</v>
      </c>
      <c r="AK180" s="451">
        <f t="shared" si="27"/>
        <v>0</v>
      </c>
      <c r="AL180" s="452">
        <f t="shared" si="27"/>
        <v>0</v>
      </c>
      <c r="AM180" s="453">
        <f t="shared" si="27"/>
        <v>0</v>
      </c>
      <c r="AN180" s="454">
        <f t="shared" si="27"/>
        <v>0</v>
      </c>
      <c r="AO180" s="455">
        <f t="shared" si="27"/>
        <v>0</v>
      </c>
      <c r="AP180" s="456">
        <f t="shared" si="27"/>
        <v>0</v>
      </c>
      <c r="AQ180" s="457">
        <f t="shared" si="27"/>
        <v>0</v>
      </c>
      <c r="AR180" s="458">
        <f t="shared" si="27"/>
        <v>0</v>
      </c>
    </row>
    <row r="181" spans="1:44" ht="15.75" customHeight="1" thickBot="1">
      <c r="A181" s="247" t="str">
        <f ca="1">"     Send me 1 of each in range, all the same color per single set, Times No. Ranges at "&amp;SUBSTITUTE(ADDRESS(1,CELL("col",K180),4),"1","")&amp;CELL("row",K180)</f>
        <v xml:space="preserve">     Send me 1 of each in range, all the same color per single set, Times No. Ranges at K180</v>
      </c>
      <c r="B181" s="137"/>
      <c r="C181" s="137"/>
      <c r="D181" s="137"/>
      <c r="E181" s="137"/>
      <c r="F181" s="137"/>
      <c r="G181" s="137"/>
      <c r="H181" s="137"/>
      <c r="I181" s="137"/>
      <c r="J181" s="137"/>
      <c r="K181" s="139"/>
      <c r="L181" s="139"/>
      <c r="M181" s="139"/>
      <c r="N181" s="139"/>
      <c r="O181" s="504"/>
      <c r="P181" s="567"/>
      <c r="Q181" s="866"/>
      <c r="R181" s="866"/>
      <c r="S181" s="866"/>
      <c r="T181" s="867"/>
      <c r="U181" s="867"/>
      <c r="V181" s="489">
        <f>COUNT(I121:I127)</f>
        <v>7</v>
      </c>
      <c r="W181" s="489">
        <f>SUM(I121:I127)</f>
        <v>34</v>
      </c>
      <c r="X181" s="140"/>
      <c r="Y181" s="140"/>
      <c r="Z181" s="140"/>
      <c r="AA181" s="140"/>
      <c r="AB181" s="140"/>
      <c r="AC181" s="140"/>
      <c r="AD181" s="148"/>
    </row>
    <row r="182" spans="1:44" ht="15.75" customHeight="1" thickBot="1">
      <c r="A182" s="2"/>
      <c r="B182" s="2"/>
      <c r="C182" s="2"/>
      <c r="D182" s="2"/>
      <c r="E182" s="2"/>
      <c r="F182" s="2"/>
      <c r="G182" s="2"/>
      <c r="Q182" s="2"/>
      <c r="R182" s="2"/>
      <c r="S182" s="2"/>
      <c r="T182" s="2"/>
      <c r="U182" s="2"/>
      <c r="V182" s="2"/>
      <c r="W182" s="2"/>
      <c r="X182" s="2"/>
      <c r="Y182" s="2"/>
      <c r="Z182" s="2"/>
      <c r="AA182" s="2"/>
      <c r="AB182" s="2"/>
      <c r="AC182" s="2"/>
      <c r="AD182" s="2"/>
    </row>
    <row r="183" spans="1:44" ht="15.75" customHeight="1">
      <c r="A183" s="128" t="s">
        <v>172</v>
      </c>
      <c r="B183" s="129"/>
      <c r="C183" s="129"/>
      <c r="D183" s="129"/>
      <c r="E183" s="381"/>
      <c r="F183" s="485"/>
      <c r="G183" s="129"/>
      <c r="H183" s="129"/>
      <c r="I183" s="486" t="str">
        <f>"(includes "&amp;V184&amp;" sets, "&amp;W184&amp;" holds)"</f>
        <v>(includes 5 sets, 24 holds)</v>
      </c>
      <c r="J183" s="130"/>
      <c r="K183" s="761">
        <f>SUM(R183:AD183)</f>
        <v>0</v>
      </c>
      <c r="L183" s="131"/>
      <c r="M183" s="132">
        <f>SUM(M128:M132)</f>
        <v>928</v>
      </c>
      <c r="N183" s="558">
        <f>SUM(N128:N132)</f>
        <v>872.31999999999994</v>
      </c>
      <c r="O183" s="133"/>
      <c r="P183" s="559">
        <f>K183*N183</f>
        <v>0</v>
      </c>
      <c r="Q183" s="35"/>
      <c r="R183" s="831"/>
      <c r="S183" s="832"/>
      <c r="T183" s="833"/>
      <c r="U183" s="834"/>
      <c r="V183" s="835"/>
      <c r="W183" s="836"/>
      <c r="X183" s="837"/>
      <c r="Y183" s="838"/>
      <c r="Z183" s="839"/>
      <c r="AA183" s="840"/>
      <c r="AB183" s="841"/>
      <c r="AC183" s="842"/>
      <c r="AD183" s="843"/>
      <c r="AF183" s="446">
        <f>$W184*R183</f>
        <v>0</v>
      </c>
      <c r="AG183" s="447">
        <f t="shared" ref="AG183:AR183" si="28">$W184*S183</f>
        <v>0</v>
      </c>
      <c r="AH183" s="448">
        <f t="shared" si="28"/>
        <v>0</v>
      </c>
      <c r="AI183" s="449">
        <f t="shared" si="28"/>
        <v>0</v>
      </c>
      <c r="AJ183" s="450">
        <f t="shared" si="28"/>
        <v>0</v>
      </c>
      <c r="AK183" s="451">
        <f t="shared" si="28"/>
        <v>0</v>
      </c>
      <c r="AL183" s="452">
        <f t="shared" si="28"/>
        <v>0</v>
      </c>
      <c r="AM183" s="453">
        <f t="shared" si="28"/>
        <v>0</v>
      </c>
      <c r="AN183" s="454">
        <f t="shared" si="28"/>
        <v>0</v>
      </c>
      <c r="AO183" s="455">
        <f t="shared" si="28"/>
        <v>0</v>
      </c>
      <c r="AP183" s="456">
        <f t="shared" si="28"/>
        <v>0</v>
      </c>
      <c r="AQ183" s="457">
        <f t="shared" si="28"/>
        <v>0</v>
      </c>
      <c r="AR183" s="458">
        <f t="shared" si="28"/>
        <v>0</v>
      </c>
    </row>
    <row r="184" spans="1:44" ht="15.75" customHeight="1" thickBot="1">
      <c r="A184" s="247" t="str">
        <f ca="1">"     Send me 1 of each in range, all the same color per single set, Times No. Ranges at "&amp;SUBSTITUTE(ADDRESS(1,CELL("col",K183),4),"1","")&amp;CELL("row",K183)</f>
        <v xml:space="preserve">     Send me 1 of each in range, all the same color per single set, Times No. Ranges at K183</v>
      </c>
      <c r="B184" s="137"/>
      <c r="C184" s="137"/>
      <c r="D184" s="137"/>
      <c r="E184" s="137"/>
      <c r="F184" s="137"/>
      <c r="G184" s="137"/>
      <c r="H184" s="137"/>
      <c r="I184" s="137"/>
      <c r="J184" s="137"/>
      <c r="K184" s="139"/>
      <c r="L184" s="139"/>
      <c r="M184" s="139"/>
      <c r="N184" s="139"/>
      <c r="O184" s="504"/>
      <c r="P184" s="567"/>
      <c r="Q184" s="866"/>
      <c r="R184" s="866"/>
      <c r="S184" s="866"/>
      <c r="T184" s="867"/>
      <c r="U184" s="867"/>
      <c r="V184" s="489">
        <f>COUNT(I128:I132)</f>
        <v>5</v>
      </c>
      <c r="W184" s="489">
        <f>SUM(I128:I132)</f>
        <v>24</v>
      </c>
      <c r="X184" s="140"/>
      <c r="Y184" s="140"/>
      <c r="Z184" s="140"/>
      <c r="AA184" s="140"/>
      <c r="AB184" s="140"/>
      <c r="AC184" s="140"/>
      <c r="AD184" s="148"/>
    </row>
    <row r="185" spans="1:44" ht="15.75" customHeight="1" thickBot="1">
      <c r="A185" s="2"/>
      <c r="B185" s="2"/>
      <c r="C185" s="2"/>
      <c r="D185" s="2"/>
      <c r="E185" s="2"/>
      <c r="F185" s="2"/>
      <c r="G185" s="2"/>
      <c r="Q185" s="2"/>
      <c r="R185" s="2"/>
      <c r="S185" s="2"/>
      <c r="T185" s="2"/>
      <c r="U185" s="2"/>
      <c r="V185" s="2"/>
      <c r="W185" s="2"/>
      <c r="X185" s="2"/>
      <c r="Y185" s="2"/>
      <c r="Z185" s="2"/>
      <c r="AA185" s="2"/>
      <c r="AB185" s="2"/>
      <c r="AC185" s="2"/>
      <c r="AD185" s="2"/>
    </row>
    <row r="186" spans="1:44" ht="15.75" customHeight="1">
      <c r="A186" s="128" t="s">
        <v>141</v>
      </c>
      <c r="B186" s="129"/>
      <c r="C186" s="129"/>
      <c r="D186" s="129"/>
      <c r="E186" s="381"/>
      <c r="F186" s="485"/>
      <c r="G186" s="129"/>
      <c r="H186" s="129"/>
      <c r="I186" s="486" t="str">
        <f>"(includes "&amp;V187&amp;" sets, "&amp;W187&amp;" holds)"</f>
        <v>(includes 2 sets, 7 holds)</v>
      </c>
      <c r="J186" s="130"/>
      <c r="K186" s="761">
        <f>SUM(R186:AD186)</f>
        <v>0</v>
      </c>
      <c r="L186" s="131"/>
      <c r="M186" s="132">
        <f>SUM(M134:M135)</f>
        <v>518</v>
      </c>
      <c r="N186" s="558">
        <f>SUM(N134:N135)</f>
        <v>486.91999999999996</v>
      </c>
      <c r="O186" s="133"/>
      <c r="P186" s="559">
        <f>K186*N186</f>
        <v>0</v>
      </c>
      <c r="Q186" s="35"/>
      <c r="R186" s="831"/>
      <c r="S186" s="832"/>
      <c r="T186" s="833"/>
      <c r="U186" s="834"/>
      <c r="V186" s="835"/>
      <c r="W186" s="836"/>
      <c r="X186" s="837"/>
      <c r="Y186" s="838"/>
      <c r="Z186" s="839"/>
      <c r="AA186" s="840"/>
      <c r="AB186" s="841"/>
      <c r="AC186" s="842"/>
      <c r="AD186" s="843"/>
      <c r="AF186" s="446">
        <f>$W187*R186</f>
        <v>0</v>
      </c>
      <c r="AG186" s="447">
        <f t="shared" ref="AG186:AR186" si="29">$W187*S186</f>
        <v>0</v>
      </c>
      <c r="AH186" s="448">
        <f t="shared" si="29"/>
        <v>0</v>
      </c>
      <c r="AI186" s="449">
        <f t="shared" si="29"/>
        <v>0</v>
      </c>
      <c r="AJ186" s="450">
        <f t="shared" si="29"/>
        <v>0</v>
      </c>
      <c r="AK186" s="451">
        <f t="shared" si="29"/>
        <v>0</v>
      </c>
      <c r="AL186" s="452">
        <f t="shared" si="29"/>
        <v>0</v>
      </c>
      <c r="AM186" s="453">
        <f t="shared" si="29"/>
        <v>0</v>
      </c>
      <c r="AN186" s="454">
        <f t="shared" si="29"/>
        <v>0</v>
      </c>
      <c r="AO186" s="455">
        <f t="shared" si="29"/>
        <v>0</v>
      </c>
      <c r="AP186" s="456">
        <f t="shared" si="29"/>
        <v>0</v>
      </c>
      <c r="AQ186" s="457">
        <f t="shared" si="29"/>
        <v>0</v>
      </c>
      <c r="AR186" s="458">
        <f t="shared" si="29"/>
        <v>0</v>
      </c>
    </row>
    <row r="187" spans="1:44" ht="15.75" customHeight="1" thickBot="1">
      <c r="A187" s="247" t="str">
        <f ca="1">"     Send me 1 of each in range, all the same color per single set, Times No. Ranges at "&amp;SUBSTITUTE(ADDRESS(1,CELL("col",K186),4),"1","")&amp;CELL("row",K186)</f>
        <v xml:space="preserve">     Send me 1 of each in range, all the same color per single set, Times No. Ranges at K186</v>
      </c>
      <c r="B187" s="137"/>
      <c r="C187" s="137"/>
      <c r="D187" s="137"/>
      <c r="E187" s="137"/>
      <c r="F187" s="137"/>
      <c r="G187" s="137"/>
      <c r="H187" s="137"/>
      <c r="I187" s="137"/>
      <c r="J187" s="137"/>
      <c r="K187" s="139"/>
      <c r="L187" s="139"/>
      <c r="M187" s="139"/>
      <c r="N187" s="139"/>
      <c r="O187" s="504"/>
      <c r="P187" s="567"/>
      <c r="Q187" s="866"/>
      <c r="R187" s="866"/>
      <c r="S187" s="866"/>
      <c r="T187" s="867"/>
      <c r="U187" s="867"/>
      <c r="V187" s="489">
        <f>COUNT(I134:I135)</f>
        <v>2</v>
      </c>
      <c r="W187" s="489">
        <f>SUM(I134:I135)</f>
        <v>7</v>
      </c>
      <c r="X187" s="140"/>
      <c r="Y187" s="140"/>
      <c r="Z187" s="140"/>
      <c r="AA187" s="140"/>
      <c r="AB187" s="140"/>
      <c r="AC187" s="140"/>
      <c r="AD187" s="148"/>
    </row>
    <row r="188" spans="1:44"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row>
    <row r="189" spans="1:44"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row>
    <row r="190" spans="1:44"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row>
    <row r="191" spans="1:44"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row>
    <row r="192" spans="1:44"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row>
    <row r="193" spans="1:30"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row>
    <row r="194" spans="1:30"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row>
    <row r="195" spans="1:30"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row>
    <row r="196" spans="1:30"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row>
    <row r="197" spans="1:30"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row>
    <row r="198" spans="1:30"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row>
    <row r="199" spans="1:30"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row>
    <row r="200" spans="1:30"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row>
    <row r="201" spans="1:30"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row>
    <row r="202" spans="1:30"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row>
    <row r="203" spans="1:30"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row>
    <row r="204" spans="1:30"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row>
    <row r="205" spans="1:30"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row>
    <row r="206" spans="1:30"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row>
    <row r="207" spans="1:30"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row>
    <row r="208" spans="1:30"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row>
    <row r="209" spans="1:30"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row>
    <row r="210" spans="1:30"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row>
    <row r="211" spans="1:30"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row>
    <row r="212" spans="1:30"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row>
    <row r="213" spans="1:30"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row>
    <row r="214" spans="1:30"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row>
    <row r="215" spans="1:30"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row>
    <row r="216" spans="1:30"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row>
    <row r="217" spans="1:30"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row>
    <row r="218" spans="1:30"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row>
    <row r="219" spans="1:30"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row>
    <row r="220" spans="1:30"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row>
    <row r="221" spans="1:30"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row>
    <row r="222" spans="1:30"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row>
    <row r="223" spans="1:30"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row>
    <row r="224" spans="1:30"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row>
    <row r="225" spans="1:30"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row>
    <row r="226" spans="1:30"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row>
    <row r="227" spans="1:30"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row>
    <row r="228" spans="1:30"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row>
    <row r="229" spans="1:30"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row>
    <row r="230" spans="1:30"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row>
    <row r="231" spans="1:30"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row>
    <row r="232" spans="1:30"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row>
    <row r="233" spans="1:30"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row>
    <row r="234" spans="1:30"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row>
    <row r="235" spans="1:30"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row>
    <row r="236" spans="1:30"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row>
    <row r="237" spans="1:30"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row>
    <row r="238" spans="1:30"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row>
    <row r="239" spans="1:30"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row>
    <row r="240" spans="1:30"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row>
    <row r="241" spans="1:30"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row>
    <row r="242" spans="1:30"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row>
    <row r="243" spans="1:30"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row>
    <row r="244" spans="1:30"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row>
    <row r="245" spans="1:30"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row>
    <row r="246" spans="1:30"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row>
    <row r="247" spans="1:30"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row>
    <row r="248" spans="1:30"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row>
    <row r="249" spans="1:30"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row>
    <row r="250" spans="1:30"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row>
    <row r="251" spans="1:30"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row>
    <row r="252" spans="1:30"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row>
    <row r="253" spans="1:30"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row>
    <row r="254" spans="1:30"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row>
    <row r="255" spans="1:30"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row>
    <row r="256" spans="1:30"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row>
    <row r="257" spans="1:30"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row>
    <row r="258" spans="1:30"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row>
    <row r="259" spans="1:30"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row>
    <row r="260" spans="1:3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row>
    <row r="261" spans="1:30"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row>
    <row r="262" spans="1:30"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row>
    <row r="263" spans="1:30"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row>
    <row r="264" spans="1:30"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row>
    <row r="265" spans="1:30"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row>
    <row r="266" spans="1:30"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row>
    <row r="267" spans="1:30"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row>
    <row r="268" spans="1:30"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row>
    <row r="269" spans="1:30"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row>
    <row r="270" spans="1:3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row>
    <row r="271" spans="1:30"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row>
    <row r="272" spans="1:30"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row>
    <row r="273" spans="1:30"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row>
    <row r="274" spans="1:30"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row>
    <row r="275" spans="1:30"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row>
    <row r="276" spans="1:30"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row>
    <row r="277" spans="1:30"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row>
    <row r="278" spans="1:30"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row>
    <row r="279" spans="1:30"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row>
    <row r="280" spans="1:3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row>
    <row r="281" spans="1:30"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row>
    <row r="282" spans="1:30"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row>
    <row r="283" spans="1:30"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row>
    <row r="284" spans="1:30"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row>
    <row r="285" spans="1:30"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row>
    <row r="286" spans="1:30"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row>
    <row r="287" spans="1:30"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row>
    <row r="288" spans="1:30"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row>
    <row r="289" spans="1:30"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row>
    <row r="290" spans="1:3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row>
    <row r="291" spans="1:30"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row>
    <row r="292" spans="1:30"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row>
    <row r="293" spans="1:30"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row>
    <row r="294" spans="1:30"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row>
    <row r="295" spans="1:30"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row>
    <row r="296" spans="1:30"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row>
    <row r="297" spans="1:30"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row>
    <row r="298" spans="1:30"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row>
    <row r="299" spans="1:30"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row>
    <row r="300" spans="1:30"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row>
    <row r="301" spans="1:30"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row>
    <row r="302" spans="1:30"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row>
    <row r="303" spans="1:30"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row>
    <row r="304" spans="1:30"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row>
    <row r="305" spans="1:30"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row>
    <row r="306" spans="1:30"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row>
    <row r="307" spans="1:30"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row>
    <row r="308" spans="1:30"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row>
    <row r="309" spans="1:30"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row>
    <row r="310" spans="1:30"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row>
    <row r="311" spans="1:30"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row>
    <row r="312" spans="1:30"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row>
    <row r="313" spans="1:30"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row>
    <row r="314" spans="1:30"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row>
    <row r="315" spans="1:30"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row>
    <row r="316" spans="1:30"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row>
    <row r="317" spans="1:30"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row>
    <row r="318" spans="1:30"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row>
    <row r="319" spans="1:30"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row>
    <row r="320" spans="1:3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row>
    <row r="321" spans="1:30"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row>
    <row r="322" spans="1:30"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row>
    <row r="323" spans="1:30"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row>
    <row r="324" spans="1:30"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row>
    <row r="325" spans="1:30"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row>
    <row r="326" spans="1:30"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row>
    <row r="327" spans="1:30"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row>
    <row r="328" spans="1:30"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row>
    <row r="329" spans="1:30"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row>
    <row r="330" spans="1:3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row>
    <row r="331" spans="1:30"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row>
    <row r="332" spans="1:30"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row>
    <row r="333" spans="1:30"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row>
    <row r="334" spans="1:30"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row>
    <row r="335" spans="1:30"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row>
    <row r="336" spans="1:30"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row>
    <row r="337" spans="1:30"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row>
    <row r="338" spans="1:30"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row>
    <row r="339" spans="1:30"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row>
    <row r="340" spans="1:3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row>
    <row r="341" spans="1:30"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row>
    <row r="342" spans="1:30"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row>
    <row r="343" spans="1:30"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row>
    <row r="344" spans="1:30"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row>
    <row r="345" spans="1:30"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row>
    <row r="346" spans="1:30"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row>
    <row r="347" spans="1:30"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row>
    <row r="348" spans="1:30"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row>
    <row r="349" spans="1:30"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row>
    <row r="350" spans="1:3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row>
    <row r="351" spans="1:30"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row>
    <row r="352" spans="1:30"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row>
    <row r="353" spans="1:30"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row>
    <row r="354" spans="1:30"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row>
    <row r="355" spans="1:30"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row>
    <row r="356" spans="1:30"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row>
    <row r="357" spans="1:30"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row>
    <row r="358" spans="1:30"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row>
    <row r="359" spans="1:30"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row>
    <row r="360" spans="1:3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row>
    <row r="361" spans="1:30"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row>
    <row r="362" spans="1:30"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row>
    <row r="363" spans="1:30"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row>
    <row r="364" spans="1:30"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row>
    <row r="365" spans="1:30"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row>
    <row r="366" spans="1:30"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row>
    <row r="367" spans="1:30"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row>
    <row r="368" spans="1:30"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row>
    <row r="369" spans="1:30"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row>
    <row r="370" spans="1:3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row>
    <row r="371" spans="1:30"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row>
    <row r="372" spans="1:30"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row>
    <row r="373" spans="1:30"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row>
    <row r="374" spans="1:30"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row>
    <row r="375" spans="1:30"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row>
    <row r="376" spans="1:30"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row>
    <row r="377" spans="1:30"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row>
    <row r="378" spans="1:30"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row>
    <row r="379" spans="1:30"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row>
    <row r="380" spans="1:3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row>
    <row r="381" spans="1:30"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row>
    <row r="382" spans="1:30" ht="15.75" customHeight="1"/>
    <row r="383" spans="1:30" ht="15.75" customHeight="1"/>
    <row r="384" spans="1:30"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sheetData>
  <sheetProtection algorithmName="SHA-512" hashValue="vwiy7Ctqu2Lr3M4524LpXLTSY9XfD2p6SQs+zsFMppj41NkzM0aAo8IIVnjuDDlSOkBn/MY3ZLKg7y1kSlVTng==" saltValue="qPt0EdX/5oATRZiazhbheg==" spinCount="100000" sheet="1" objects="1" scenarios="1" selectLockedCells="1"/>
  <mergeCells count="178">
    <mergeCell ref="C51:F51"/>
    <mergeCell ref="C64:F64"/>
    <mergeCell ref="C65:F65"/>
    <mergeCell ref="C66:F66"/>
    <mergeCell ref="C67:F67"/>
    <mergeCell ref="C61:F61"/>
    <mergeCell ref="C62:F62"/>
    <mergeCell ref="C63:F63"/>
    <mergeCell ref="C54:F54"/>
    <mergeCell ref="C55:F55"/>
    <mergeCell ref="C56:F56"/>
    <mergeCell ref="C57:F57"/>
    <mergeCell ref="C58:F58"/>
    <mergeCell ref="C59:F59"/>
    <mergeCell ref="C60:F60"/>
    <mergeCell ref="Q1:S1"/>
    <mergeCell ref="T1:X1"/>
    <mergeCell ref="I2:P2"/>
    <mergeCell ref="T2:X2"/>
    <mergeCell ref="B3:C3"/>
    <mergeCell ref="I3:P3"/>
    <mergeCell ref="I4:P4"/>
    <mergeCell ref="I1:P1"/>
    <mergeCell ref="B4:C4"/>
    <mergeCell ref="C110:F110"/>
    <mergeCell ref="C111:F111"/>
    <mergeCell ref="C112:F112"/>
    <mergeCell ref="C113:F113"/>
    <mergeCell ref="C136:F136"/>
    <mergeCell ref="C97:F97"/>
    <mergeCell ref="C96:F96"/>
    <mergeCell ref="B5:C5"/>
    <mergeCell ref="C52:F52"/>
    <mergeCell ref="C53:F53"/>
    <mergeCell ref="C19:F19"/>
    <mergeCell ref="C32:F32"/>
    <mergeCell ref="C33:F33"/>
    <mergeCell ref="C34:F34"/>
    <mergeCell ref="C13:F13"/>
    <mergeCell ref="C14:F14"/>
    <mergeCell ref="C16:F16"/>
    <mergeCell ref="C17:F17"/>
    <mergeCell ref="C18:F18"/>
    <mergeCell ref="C25:F25"/>
    <mergeCell ref="C26:F26"/>
    <mergeCell ref="C27:F27"/>
    <mergeCell ref="C28:F28"/>
    <mergeCell ref="C29:F29"/>
    <mergeCell ref="I5:P5"/>
    <mergeCell ref="C8:F8"/>
    <mergeCell ref="C10:F10"/>
    <mergeCell ref="C12:F12"/>
    <mergeCell ref="C98:E98"/>
    <mergeCell ref="C99:E99"/>
    <mergeCell ref="C101:F101"/>
    <mergeCell ref="C103:F103"/>
    <mergeCell ref="C104:F104"/>
    <mergeCell ref="C100:E100"/>
    <mergeCell ref="C102:F102"/>
    <mergeCell ref="I6:L6"/>
    <mergeCell ref="O6:P6"/>
    <mergeCell ref="I7:M7"/>
    <mergeCell ref="C30:F30"/>
    <mergeCell ref="C31:F31"/>
    <mergeCell ref="C23:F23"/>
    <mergeCell ref="C15:F15"/>
    <mergeCell ref="C11:F11"/>
    <mergeCell ref="C24:F24"/>
    <mergeCell ref="C20:F20"/>
    <mergeCell ref="C48:F48"/>
    <mergeCell ref="C49:F49"/>
    <mergeCell ref="C50:F50"/>
    <mergeCell ref="A6:A7"/>
    <mergeCell ref="C81:F81"/>
    <mergeCell ref="C87:F87"/>
    <mergeCell ref="C88:F88"/>
    <mergeCell ref="C89:F89"/>
    <mergeCell ref="C90:F90"/>
    <mergeCell ref="C91:F91"/>
    <mergeCell ref="C92:F92"/>
    <mergeCell ref="C93:F93"/>
    <mergeCell ref="B6:C7"/>
    <mergeCell ref="C35:F35"/>
    <mergeCell ref="C36:F36"/>
    <mergeCell ref="C37:F37"/>
    <mergeCell ref="C38:F38"/>
    <mergeCell ref="C39:F39"/>
    <mergeCell ref="C40:F40"/>
    <mergeCell ref="C71:F71"/>
    <mergeCell ref="C72:F72"/>
    <mergeCell ref="C41:F41"/>
    <mergeCell ref="C42:F42"/>
    <mergeCell ref="C43:F43"/>
    <mergeCell ref="C69:F69"/>
    <mergeCell ref="C70:F70"/>
    <mergeCell ref="C44:F44"/>
    <mergeCell ref="C79:F79"/>
    <mergeCell ref="C80:F80"/>
    <mergeCell ref="C106:F106"/>
    <mergeCell ref="C73:F73"/>
    <mergeCell ref="C74:F74"/>
    <mergeCell ref="C75:F75"/>
    <mergeCell ref="C76:F76"/>
    <mergeCell ref="C77:F77"/>
    <mergeCell ref="C78:F78"/>
    <mergeCell ref="C94:F94"/>
    <mergeCell ref="C95:F95"/>
    <mergeCell ref="C86:F86"/>
    <mergeCell ref="C105:F105"/>
    <mergeCell ref="C130:F130"/>
    <mergeCell ref="C134:F134"/>
    <mergeCell ref="C21:F21"/>
    <mergeCell ref="C22:F22"/>
    <mergeCell ref="C45:F45"/>
    <mergeCell ref="C46:F46"/>
    <mergeCell ref="C47:F47"/>
    <mergeCell ref="C131:F131"/>
    <mergeCell ref="C132:F132"/>
    <mergeCell ref="C117:F117"/>
    <mergeCell ref="C118:F118"/>
    <mergeCell ref="C119:F119"/>
    <mergeCell ref="C120:F120"/>
    <mergeCell ref="C114:F114"/>
    <mergeCell ref="C115:F115"/>
    <mergeCell ref="C116:F116"/>
    <mergeCell ref="C68:F68"/>
    <mergeCell ref="C107:F107"/>
    <mergeCell ref="C108:F108"/>
    <mergeCell ref="C109:F109"/>
    <mergeCell ref="C82:F82"/>
    <mergeCell ref="C83:F83"/>
    <mergeCell ref="C84:F84"/>
    <mergeCell ref="C85:F85"/>
    <mergeCell ref="C121:F121"/>
    <mergeCell ref="C122:F122"/>
    <mergeCell ref="C123:F123"/>
    <mergeCell ref="C124:F124"/>
    <mergeCell ref="C125:F125"/>
    <mergeCell ref="C126:F126"/>
    <mergeCell ref="C127:F127"/>
    <mergeCell ref="C128:F128"/>
    <mergeCell ref="C129:F129"/>
    <mergeCell ref="A140:J140"/>
    <mergeCell ref="L140:O140"/>
    <mergeCell ref="Q140:S140"/>
    <mergeCell ref="T140:U140"/>
    <mergeCell ref="Q145:S145"/>
    <mergeCell ref="T145:U145"/>
    <mergeCell ref="Q148:S148"/>
    <mergeCell ref="T148:U148"/>
    <mergeCell ref="C133:F133"/>
    <mergeCell ref="C135:F135"/>
    <mergeCell ref="Q151:S151"/>
    <mergeCell ref="T151:U151"/>
    <mergeCell ref="Q154:S154"/>
    <mergeCell ref="T154:U154"/>
    <mergeCell ref="Q157:S157"/>
    <mergeCell ref="T157:U157"/>
    <mergeCell ref="Q160:S160"/>
    <mergeCell ref="T160:U160"/>
    <mergeCell ref="Q163:S163"/>
    <mergeCell ref="T163:U163"/>
    <mergeCell ref="Q181:S181"/>
    <mergeCell ref="T181:U181"/>
    <mergeCell ref="Q184:S184"/>
    <mergeCell ref="T184:U184"/>
    <mergeCell ref="Q187:S187"/>
    <mergeCell ref="T187:U187"/>
    <mergeCell ref="Q166:S166"/>
    <mergeCell ref="T166:U166"/>
    <mergeCell ref="Q169:S169"/>
    <mergeCell ref="T169:U169"/>
    <mergeCell ref="Q172:S172"/>
    <mergeCell ref="T172:U172"/>
    <mergeCell ref="Q175:S175"/>
    <mergeCell ref="T175:U175"/>
    <mergeCell ref="Q178:S178"/>
    <mergeCell ref="T178:U178"/>
  </mergeCells>
  <hyperlinks>
    <hyperlink ref="T1" r:id="rId1" xr:uid="{2F9C5DC4-EF53-4227-B54F-055B94FD4D07}"/>
  </hyperlinks>
  <printOptions horizontalCentered="1"/>
  <pageMargins left="0.2" right="0.2" top="0.3" bottom="0.3" header="0.15" footer="0.15"/>
  <pageSetup scale="61" orientation="landscape" r:id="rId2"/>
  <headerFooter>
    <oddHeader>&amp;RJuly 4, 2023
Retail Pricing in Euros</oddHeader>
    <oddFooter>&amp;Cp &amp;P/&amp;N</oddFooter>
  </headerFooter>
  <rowBreaks count="2" manualBreakCount="2">
    <brk id="107" max="29" man="1"/>
    <brk id="154" max="29" man="1"/>
  </rowBreaks>
  <ignoredErrors>
    <ignoredError sqref="M147 M150 M153 M156 M159 M162 M165 M168 M174 M177 M180 M183 M186 M171 V148:W148 V151:W151 V154:W154 V157:W157 V160:W160 V163:W163 V166:W166 V169:W169 V172:W172 V175:W175 V178:W178 V181:W181 V184:W184 V187:W187" formulaRange="1"/>
  </ignoredError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D704A-7E6D-4B19-A44E-EFDD7DC4BF6C}">
  <dimension ref="A1:Y941"/>
  <sheetViews>
    <sheetView showGridLines="0" zoomScaleNormal="100" workbookViewId="0">
      <pane xSplit="13" ySplit="8" topLeftCell="N9" activePane="bottomRight" state="frozen"/>
      <selection pane="topRight" activeCell="M1" sqref="M1"/>
      <selection pane="bottomLeft" activeCell="A9" sqref="A9"/>
      <selection pane="bottomRight" activeCell="O10" sqref="O10"/>
    </sheetView>
  </sheetViews>
  <sheetFormatPr baseColWidth="10" defaultColWidth="14.44140625" defaultRowHeight="13.2"/>
  <cols>
    <col min="1" max="1" width="11.88671875" customWidth="1"/>
    <col min="2" max="2" width="18.5546875" customWidth="1"/>
    <col min="3" max="4" width="7.44140625" customWidth="1"/>
    <col min="5" max="5" width="0.5546875" customWidth="1"/>
    <col min="6" max="6" width="14.44140625" customWidth="1"/>
    <col min="7" max="7" width="1" customWidth="1"/>
    <col min="8" max="8" width="10.109375" customWidth="1"/>
    <col min="9" max="9" width="1" customWidth="1"/>
    <col min="10" max="10" width="10.44140625" hidden="1" customWidth="1"/>
    <col min="11" max="11" width="10.5546875" customWidth="1"/>
    <col min="12" max="12" width="1" customWidth="1"/>
    <col min="13" max="13" width="17.44140625" customWidth="1"/>
    <col min="14" max="14" width="1.5546875" customWidth="1"/>
    <col min="15" max="25" width="8.5546875" customWidth="1"/>
  </cols>
  <sheetData>
    <row r="1" spans="1:25" ht="15.75" customHeight="1">
      <c r="A1" s="1" t="s">
        <v>340</v>
      </c>
      <c r="C1" s="2"/>
      <c r="G1" s="168"/>
      <c r="H1" s="168"/>
      <c r="I1" s="168"/>
      <c r="J1" s="168"/>
      <c r="K1" s="168"/>
      <c r="L1" s="168"/>
      <c r="M1" s="576"/>
      <c r="N1" s="969"/>
      <c r="O1" s="970"/>
      <c r="P1" s="970"/>
      <c r="Q1" s="971"/>
      <c r="R1" s="970"/>
      <c r="S1" s="970"/>
      <c r="U1" s="2"/>
      <c r="V1" s="2"/>
      <c r="W1" s="2"/>
      <c r="X1" s="2"/>
      <c r="Y1" s="2"/>
    </row>
    <row r="2" spans="1:25" ht="15.75" customHeight="1">
      <c r="B2" s="5"/>
      <c r="G2" s="5"/>
      <c r="H2" s="5"/>
      <c r="I2" s="5"/>
      <c r="J2" s="5"/>
      <c r="K2" s="5"/>
      <c r="L2" s="5"/>
      <c r="M2" s="577"/>
      <c r="N2" s="2"/>
      <c r="O2" s="2"/>
      <c r="P2" s="7"/>
      <c r="Q2" s="970"/>
      <c r="R2" s="970"/>
      <c r="S2" s="970"/>
      <c r="U2" s="2"/>
      <c r="V2" s="2"/>
      <c r="W2" s="2"/>
      <c r="X2" s="2"/>
      <c r="Y2" s="2"/>
    </row>
    <row r="3" spans="1:25" ht="15.75" customHeight="1">
      <c r="A3" s="171" t="s">
        <v>7</v>
      </c>
      <c r="B3" s="2"/>
      <c r="E3" s="2"/>
      <c r="F3" s="5"/>
      <c r="G3" s="5"/>
      <c r="H3" s="5"/>
      <c r="I3" s="5"/>
      <c r="J3" s="5"/>
      <c r="K3" s="5"/>
      <c r="L3" s="5"/>
      <c r="M3" s="5"/>
      <c r="N3" s="2"/>
      <c r="O3" s="2"/>
      <c r="P3" s="8"/>
      <c r="Q3" s="2"/>
      <c r="R3" s="2"/>
      <c r="S3" s="2"/>
      <c r="T3" s="2"/>
      <c r="U3" s="2"/>
      <c r="V3" s="2"/>
      <c r="W3" s="2"/>
      <c r="X3" s="2"/>
      <c r="Y3" s="2"/>
    </row>
    <row r="4" spans="1:25" ht="15.75" customHeight="1">
      <c r="A4" s="169" t="s">
        <v>74</v>
      </c>
      <c r="B4" s="170" t="s">
        <v>75</v>
      </c>
      <c r="E4" s="2"/>
      <c r="F4" s="5"/>
      <c r="G4" s="5"/>
      <c r="H4" s="5"/>
      <c r="I4" s="5"/>
      <c r="J4" s="5"/>
      <c r="K4" s="5"/>
      <c r="L4" s="5"/>
      <c r="M4" s="5"/>
      <c r="N4" s="2"/>
      <c r="O4" s="2"/>
      <c r="P4" s="8"/>
      <c r="Q4" s="9"/>
      <c r="R4" s="2"/>
      <c r="S4" s="2"/>
      <c r="T4" s="2"/>
      <c r="U4" s="2"/>
      <c r="V4" s="2"/>
      <c r="W4" s="2"/>
      <c r="X4" s="2"/>
      <c r="Y4" s="2"/>
    </row>
    <row r="5" spans="1:25" ht="15" customHeight="1">
      <c r="B5" s="173" t="s">
        <v>78</v>
      </c>
      <c r="E5" s="2"/>
      <c r="F5" s="5"/>
      <c r="G5" s="5"/>
      <c r="H5" s="5"/>
      <c r="I5" s="5"/>
      <c r="J5" s="5"/>
      <c r="K5" s="5"/>
      <c r="L5" s="5"/>
      <c r="M5" s="5"/>
      <c r="N5" s="2"/>
      <c r="O5" s="2"/>
      <c r="P5" s="2"/>
      <c r="Q5" s="9"/>
      <c r="R5" s="2"/>
      <c r="S5" s="2"/>
      <c r="T5" s="2"/>
      <c r="U5" s="2"/>
      <c r="V5" s="2"/>
      <c r="W5" s="2"/>
      <c r="X5" s="2"/>
      <c r="Y5" s="2"/>
    </row>
    <row r="6" spans="1:25" ht="15.75" customHeight="1">
      <c r="A6" s="169" t="s">
        <v>73</v>
      </c>
      <c r="B6" s="170" t="s">
        <v>77</v>
      </c>
      <c r="E6" s="2"/>
      <c r="F6" s="5"/>
      <c r="G6" s="5"/>
      <c r="H6" s="5"/>
      <c r="I6" s="5"/>
      <c r="J6" s="5"/>
      <c r="K6" s="5"/>
      <c r="L6" s="5"/>
      <c r="M6" s="5"/>
      <c r="N6" s="2"/>
      <c r="O6" s="2"/>
      <c r="P6" s="2"/>
      <c r="Q6" s="11"/>
      <c r="R6" s="2"/>
      <c r="S6" s="2"/>
      <c r="T6" s="2"/>
      <c r="U6" s="2"/>
      <c r="V6" s="2"/>
      <c r="W6" s="2"/>
      <c r="X6" s="2"/>
      <c r="Y6" s="2"/>
    </row>
    <row r="7" spans="1:25" ht="15.75" customHeight="1">
      <c r="A7" s="2"/>
      <c r="B7" s="172" t="s">
        <v>76</v>
      </c>
      <c r="F7" s="5"/>
      <c r="G7" s="5"/>
      <c r="H7" s="5"/>
      <c r="I7" s="5"/>
      <c r="J7" s="5"/>
      <c r="K7" s="5"/>
      <c r="L7" s="5"/>
      <c r="M7" s="5"/>
      <c r="N7" s="2"/>
      <c r="O7" s="2"/>
      <c r="P7" s="2"/>
      <c r="R7" s="2"/>
      <c r="S7" s="2"/>
      <c r="T7" s="2"/>
      <c r="U7" s="2"/>
      <c r="V7" s="2"/>
      <c r="W7" s="2"/>
      <c r="X7" s="2"/>
      <c r="Y7" s="2"/>
    </row>
    <row r="8" spans="1:25" ht="39.6">
      <c r="A8" s="17" t="s">
        <v>19</v>
      </c>
      <c r="B8" s="972" t="s">
        <v>80</v>
      </c>
      <c r="C8" s="973"/>
      <c r="D8" s="973"/>
      <c r="E8" s="889"/>
      <c r="F8" s="18" t="s">
        <v>81</v>
      </c>
      <c r="G8" s="174"/>
      <c r="H8" s="20" t="s">
        <v>82</v>
      </c>
      <c r="I8" s="174"/>
      <c r="J8" s="20" t="s">
        <v>195</v>
      </c>
      <c r="K8" s="20" t="s">
        <v>196</v>
      </c>
      <c r="L8" s="174"/>
      <c r="M8" s="18" t="s">
        <v>25</v>
      </c>
      <c r="N8" s="23"/>
      <c r="O8" s="311" t="s">
        <v>103</v>
      </c>
      <c r="P8" s="195" t="s">
        <v>104</v>
      </c>
      <c r="Q8" s="208" t="s">
        <v>110</v>
      </c>
      <c r="R8" s="209" t="s">
        <v>105</v>
      </c>
      <c r="S8" s="212" t="s">
        <v>106</v>
      </c>
      <c r="T8" s="325" t="s">
        <v>156</v>
      </c>
      <c r="U8" s="255" t="s">
        <v>107</v>
      </c>
      <c r="V8" s="215" t="s">
        <v>108</v>
      </c>
      <c r="W8" s="315" t="s">
        <v>155</v>
      </c>
      <c r="X8" s="312" t="s">
        <v>109</v>
      </c>
      <c r="Y8" s="320" t="s">
        <v>157</v>
      </c>
    </row>
    <row r="9" spans="1:25" ht="6.75" customHeight="1" thickBot="1">
      <c r="A9" s="278"/>
      <c r="B9" s="966"/>
      <c r="C9" s="967"/>
      <c r="D9" s="967"/>
      <c r="E9" s="968"/>
      <c r="F9" s="188"/>
      <c r="G9" s="188"/>
      <c r="H9" s="188"/>
      <c r="I9" s="188"/>
      <c r="J9" s="188"/>
      <c r="K9" s="188"/>
      <c r="L9" s="188"/>
      <c r="M9" s="188"/>
      <c r="N9" s="188"/>
      <c r="O9" s="189"/>
      <c r="P9" s="193"/>
      <c r="Q9" s="204"/>
      <c r="R9" s="210"/>
      <c r="S9" s="213"/>
      <c r="T9" s="326"/>
      <c r="U9" s="256"/>
      <c r="V9" s="216"/>
      <c r="W9" s="316"/>
      <c r="X9" s="218"/>
      <c r="Y9" s="321"/>
    </row>
    <row r="10" spans="1:25" ht="15.75" customHeight="1">
      <c r="A10" s="279"/>
      <c r="B10" s="974" t="s">
        <v>85</v>
      </c>
      <c r="C10" s="975"/>
      <c r="D10" s="975"/>
      <c r="E10" s="976"/>
      <c r="F10" s="185" t="s">
        <v>93</v>
      </c>
      <c r="G10" s="186"/>
      <c r="H10" s="185">
        <f t="shared" ref="H10:H19" si="0">SUM(O10:Y10)</f>
        <v>0</v>
      </c>
      <c r="I10" s="179"/>
      <c r="J10" s="187">
        <v>181.33</v>
      </c>
      <c r="K10" s="560">
        <f>ROUND(J10*'Exchange Rate'!$B$3,2)</f>
        <v>170.45</v>
      </c>
      <c r="L10" s="179"/>
      <c r="M10" s="562">
        <f t="shared" ref="M10:M19" si="1">H10*K10</f>
        <v>0</v>
      </c>
      <c r="N10" s="179"/>
      <c r="O10" s="190"/>
      <c r="P10" s="220"/>
      <c r="Q10" s="205"/>
      <c r="R10" s="222"/>
      <c r="S10" s="223"/>
      <c r="T10" s="327"/>
      <c r="U10" s="257"/>
      <c r="V10" s="226"/>
      <c r="W10" s="317"/>
      <c r="X10" s="313"/>
      <c r="Y10" s="322"/>
    </row>
    <row r="11" spans="1:25" ht="15.75" customHeight="1">
      <c r="A11" s="280"/>
      <c r="B11" s="963" t="s">
        <v>86</v>
      </c>
      <c r="C11" s="964"/>
      <c r="D11" s="964"/>
      <c r="E11" s="965"/>
      <c r="F11" s="175" t="s">
        <v>94</v>
      </c>
      <c r="G11" s="176"/>
      <c r="H11" s="175">
        <f t="shared" si="0"/>
        <v>0</v>
      </c>
      <c r="I11" s="42"/>
      <c r="J11" s="177">
        <v>171.25</v>
      </c>
      <c r="K11" s="560">
        <f>ROUND(J11*'Exchange Rate'!$B$3,2)</f>
        <v>160.97999999999999</v>
      </c>
      <c r="L11" s="42"/>
      <c r="M11" s="562">
        <f t="shared" si="1"/>
        <v>0</v>
      </c>
      <c r="N11" s="42"/>
      <c r="O11" s="191"/>
      <c r="P11" s="221"/>
      <c r="Q11" s="206"/>
      <c r="R11" s="224"/>
      <c r="S11" s="225"/>
      <c r="T11" s="328"/>
      <c r="U11" s="258"/>
      <c r="V11" s="227"/>
      <c r="W11" s="318"/>
      <c r="X11" s="314"/>
      <c r="Y11" s="323"/>
    </row>
    <row r="12" spans="1:25" ht="15.75" customHeight="1">
      <c r="A12" s="280"/>
      <c r="B12" s="963" t="s">
        <v>83</v>
      </c>
      <c r="C12" s="964"/>
      <c r="D12" s="964"/>
      <c r="E12" s="965"/>
      <c r="F12" s="175" t="s">
        <v>95</v>
      </c>
      <c r="G12" s="176"/>
      <c r="H12" s="762">
        <f t="shared" si="0"/>
        <v>0</v>
      </c>
      <c r="I12" s="42"/>
      <c r="J12" s="177">
        <v>173.39</v>
      </c>
      <c r="K12" s="560">
        <f>ROUND(J12*'Exchange Rate'!$B$3,2)</f>
        <v>162.99</v>
      </c>
      <c r="L12" s="42"/>
      <c r="M12" s="562">
        <f t="shared" si="1"/>
        <v>0</v>
      </c>
      <c r="N12" s="42"/>
      <c r="O12" s="191"/>
      <c r="P12" s="221"/>
      <c r="Q12" s="206"/>
      <c r="R12" s="224"/>
      <c r="S12" s="225"/>
      <c r="T12" s="328"/>
      <c r="U12" s="258"/>
      <c r="V12" s="227"/>
      <c r="W12" s="318"/>
      <c r="X12" s="314"/>
      <c r="Y12" s="323"/>
    </row>
    <row r="13" spans="1:25" ht="15.75" customHeight="1">
      <c r="A13" s="280"/>
      <c r="B13" s="963" t="s">
        <v>84</v>
      </c>
      <c r="C13" s="964"/>
      <c r="D13" s="964"/>
      <c r="E13" s="965"/>
      <c r="F13" s="175" t="s">
        <v>96</v>
      </c>
      <c r="G13" s="176"/>
      <c r="H13" s="762">
        <f t="shared" si="0"/>
        <v>0</v>
      </c>
      <c r="I13" s="42"/>
      <c r="J13" s="177">
        <v>137.69</v>
      </c>
      <c r="K13" s="560">
        <f>ROUND(J13*'Exchange Rate'!$B$3,2)</f>
        <v>129.43</v>
      </c>
      <c r="L13" s="42"/>
      <c r="M13" s="562">
        <f t="shared" si="1"/>
        <v>0</v>
      </c>
      <c r="N13" s="42"/>
      <c r="O13" s="191"/>
      <c r="P13" s="221"/>
      <c r="Q13" s="206"/>
      <c r="R13" s="224"/>
      <c r="S13" s="225"/>
      <c r="T13" s="328"/>
      <c r="U13" s="390"/>
      <c r="V13" s="227"/>
      <c r="W13" s="318"/>
      <c r="X13" s="314"/>
      <c r="Y13" s="323"/>
    </row>
    <row r="14" spans="1:25" ht="15.75" customHeight="1">
      <c r="A14" s="280"/>
      <c r="B14" s="963" t="s">
        <v>87</v>
      </c>
      <c r="C14" s="964"/>
      <c r="D14" s="964"/>
      <c r="E14" s="965"/>
      <c r="F14" s="178" t="s">
        <v>97</v>
      </c>
      <c r="G14" s="176"/>
      <c r="H14" s="762">
        <f t="shared" si="0"/>
        <v>0</v>
      </c>
      <c r="I14" s="42"/>
      <c r="J14" s="177">
        <v>195.95</v>
      </c>
      <c r="K14" s="560">
        <f>ROUND(J14*'Exchange Rate'!$B$3,2)</f>
        <v>184.19</v>
      </c>
      <c r="L14" s="42"/>
      <c r="M14" s="562">
        <f t="shared" si="1"/>
        <v>0</v>
      </c>
      <c r="N14" s="42"/>
      <c r="O14" s="191"/>
      <c r="P14" s="221"/>
      <c r="Q14" s="206"/>
      <c r="R14" s="224"/>
      <c r="S14" s="225"/>
      <c r="T14" s="328"/>
      <c r="U14" s="390"/>
      <c r="V14" s="227"/>
      <c r="W14" s="318"/>
      <c r="X14" s="314"/>
      <c r="Y14" s="323"/>
    </row>
    <row r="15" spans="1:25" ht="15.75" customHeight="1">
      <c r="A15" s="280"/>
      <c r="B15" s="963" t="s">
        <v>88</v>
      </c>
      <c r="C15" s="964"/>
      <c r="D15" s="964"/>
      <c r="E15" s="965"/>
      <c r="F15" s="178" t="s">
        <v>98</v>
      </c>
      <c r="G15" s="176"/>
      <c r="H15" s="762">
        <f t="shared" si="0"/>
        <v>0</v>
      </c>
      <c r="I15" s="42"/>
      <c r="J15" s="177">
        <v>186.79</v>
      </c>
      <c r="K15" s="560">
        <f>ROUND(J15*'Exchange Rate'!$B$3,2)</f>
        <v>175.58</v>
      </c>
      <c r="L15" s="42"/>
      <c r="M15" s="562">
        <f t="shared" si="1"/>
        <v>0</v>
      </c>
      <c r="N15" s="42"/>
      <c r="O15" s="191"/>
      <c r="P15" s="221"/>
      <c r="Q15" s="206"/>
      <c r="R15" s="224"/>
      <c r="S15" s="225"/>
      <c r="T15" s="328"/>
      <c r="U15" s="390"/>
      <c r="V15" s="227"/>
      <c r="W15" s="318"/>
      <c r="X15" s="314"/>
      <c r="Y15" s="323"/>
    </row>
    <row r="16" spans="1:25" ht="15.75" customHeight="1">
      <c r="A16" s="280"/>
      <c r="B16" s="963" t="s">
        <v>89</v>
      </c>
      <c r="C16" s="964"/>
      <c r="D16" s="964"/>
      <c r="E16" s="965"/>
      <c r="F16" s="175" t="s">
        <v>99</v>
      </c>
      <c r="G16" s="176"/>
      <c r="H16" s="762">
        <f t="shared" si="0"/>
        <v>0</v>
      </c>
      <c r="I16" s="42"/>
      <c r="J16" s="177">
        <v>155.22</v>
      </c>
      <c r="K16" s="560">
        <f>ROUND(J16*'Exchange Rate'!$B$3,2)</f>
        <v>145.91</v>
      </c>
      <c r="L16" s="42"/>
      <c r="M16" s="562">
        <f t="shared" si="1"/>
        <v>0</v>
      </c>
      <c r="N16" s="42"/>
      <c r="O16" s="191"/>
      <c r="P16" s="221"/>
      <c r="Q16" s="206"/>
      <c r="R16" s="224"/>
      <c r="S16" s="225"/>
      <c r="T16" s="328"/>
      <c r="U16" s="390"/>
      <c r="V16" s="227"/>
      <c r="W16" s="318"/>
      <c r="X16" s="314"/>
      <c r="Y16" s="323"/>
    </row>
    <row r="17" spans="1:25" ht="15.75" customHeight="1">
      <c r="A17" s="280"/>
      <c r="B17" s="963" t="s">
        <v>90</v>
      </c>
      <c r="C17" s="964"/>
      <c r="D17" s="964"/>
      <c r="E17" s="965"/>
      <c r="F17" s="175" t="s">
        <v>100</v>
      </c>
      <c r="G17" s="176"/>
      <c r="H17" s="762">
        <f t="shared" si="0"/>
        <v>0</v>
      </c>
      <c r="I17" s="42"/>
      <c r="J17" s="177">
        <v>160.86000000000001</v>
      </c>
      <c r="K17" s="560">
        <f>ROUND(J17*'Exchange Rate'!$B$3,2)</f>
        <v>151.21</v>
      </c>
      <c r="L17" s="42"/>
      <c r="M17" s="562">
        <f t="shared" si="1"/>
        <v>0</v>
      </c>
      <c r="N17" s="42"/>
      <c r="O17" s="191"/>
      <c r="P17" s="221"/>
      <c r="Q17" s="206"/>
      <c r="R17" s="224"/>
      <c r="S17" s="225"/>
      <c r="T17" s="328"/>
      <c r="U17" s="390"/>
      <c r="V17" s="227"/>
      <c r="W17" s="318"/>
      <c r="X17" s="314"/>
      <c r="Y17" s="323"/>
    </row>
    <row r="18" spans="1:25" ht="15.75" customHeight="1">
      <c r="A18" s="280"/>
      <c r="B18" s="963" t="s">
        <v>91</v>
      </c>
      <c r="C18" s="964"/>
      <c r="D18" s="964"/>
      <c r="E18" s="965"/>
      <c r="F18" s="178" t="s">
        <v>101</v>
      </c>
      <c r="G18" s="176"/>
      <c r="H18" s="762">
        <f t="shared" si="0"/>
        <v>0</v>
      </c>
      <c r="I18" s="42"/>
      <c r="J18" s="177">
        <v>199.95</v>
      </c>
      <c r="K18" s="560">
        <f>ROUND(J18*'Exchange Rate'!$B$3,2)</f>
        <v>187.95</v>
      </c>
      <c r="L18" s="42"/>
      <c r="M18" s="562">
        <f t="shared" si="1"/>
        <v>0</v>
      </c>
      <c r="N18" s="42"/>
      <c r="O18" s="191"/>
      <c r="P18" s="221"/>
      <c r="Q18" s="206"/>
      <c r="R18" s="224"/>
      <c r="S18" s="225"/>
      <c r="T18" s="328"/>
      <c r="U18" s="390"/>
      <c r="V18" s="227"/>
      <c r="W18" s="318"/>
      <c r="X18" s="314"/>
      <c r="Y18" s="323"/>
    </row>
    <row r="19" spans="1:25" ht="15.75" customHeight="1">
      <c r="A19" s="280"/>
      <c r="B19" s="963" t="s">
        <v>92</v>
      </c>
      <c r="C19" s="964"/>
      <c r="D19" s="964"/>
      <c r="E19" s="965"/>
      <c r="F19" s="178" t="s">
        <v>102</v>
      </c>
      <c r="G19" s="176"/>
      <c r="H19" s="762">
        <f t="shared" si="0"/>
        <v>0</v>
      </c>
      <c r="I19" s="42"/>
      <c r="J19" s="177">
        <v>191.66</v>
      </c>
      <c r="K19" s="560">
        <f>ROUND(J19*'Exchange Rate'!$B$3,2)</f>
        <v>180.16</v>
      </c>
      <c r="L19" s="42"/>
      <c r="M19" s="562">
        <f t="shared" si="1"/>
        <v>0</v>
      </c>
      <c r="N19" s="42"/>
      <c r="O19" s="191"/>
      <c r="P19" s="221"/>
      <c r="Q19" s="206"/>
      <c r="R19" s="224"/>
      <c r="S19" s="225"/>
      <c r="T19" s="328"/>
      <c r="U19" s="390"/>
      <c r="V19" s="227"/>
      <c r="W19" s="318"/>
      <c r="X19" s="314"/>
      <c r="Y19" s="323"/>
    </row>
    <row r="20" spans="1:25" ht="6.9" customHeight="1">
      <c r="A20" s="279"/>
      <c r="B20" s="181"/>
      <c r="C20" s="182"/>
      <c r="D20" s="183"/>
      <c r="E20" s="181"/>
      <c r="F20" s="184"/>
      <c r="G20" s="180"/>
      <c r="H20" s="179"/>
      <c r="I20" s="179"/>
      <c r="J20" s="180"/>
      <c r="K20" s="180"/>
      <c r="L20" s="179"/>
      <c r="M20" s="179"/>
      <c r="N20" s="53"/>
      <c r="O20" s="192"/>
      <c r="P20" s="194"/>
      <c r="Q20" s="207"/>
      <c r="R20" s="211"/>
      <c r="S20" s="214"/>
      <c r="T20" s="329"/>
      <c r="U20" s="259"/>
      <c r="V20" s="217"/>
      <c r="W20" s="319"/>
      <c r="X20" s="219"/>
      <c r="Y20" s="324"/>
    </row>
    <row r="21" spans="1:25" ht="22.5" customHeight="1" thickBot="1">
      <c r="A21" s="109" t="s">
        <v>71</v>
      </c>
      <c r="B21" s="110"/>
      <c r="C21" s="110"/>
      <c r="D21" s="110"/>
      <c r="E21" s="110"/>
      <c r="F21" s="111"/>
      <c r="G21" s="113"/>
      <c r="H21" s="441">
        <f>SUM(H10:H19)</f>
        <v>0</v>
      </c>
      <c r="I21" s="114"/>
      <c r="J21" s="115">
        <f>IF(H21&gt;0,M21/H21,0)</f>
        <v>0</v>
      </c>
      <c r="K21" s="561">
        <f>IF(H21&gt;0,M21/H21,0)</f>
        <v>0</v>
      </c>
      <c r="L21" s="114"/>
      <c r="M21" s="557">
        <f>SUM(M10:M19)</f>
        <v>0</v>
      </c>
      <c r="N21" s="116"/>
      <c r="O21" s="844">
        <f t="shared" ref="O21:X21" si="2">SUM(O10:O19)</f>
        <v>0</v>
      </c>
      <c r="P21" s="723">
        <f t="shared" si="2"/>
        <v>0</v>
      </c>
      <c r="Q21" s="845">
        <f t="shared" si="2"/>
        <v>0</v>
      </c>
      <c r="R21" s="846">
        <f t="shared" si="2"/>
        <v>0</v>
      </c>
      <c r="S21" s="847">
        <f t="shared" si="2"/>
        <v>0</v>
      </c>
      <c r="T21" s="848">
        <f t="shared" si="2"/>
        <v>0</v>
      </c>
      <c r="U21" s="849">
        <f t="shared" si="2"/>
        <v>0</v>
      </c>
      <c r="V21" s="850">
        <f t="shared" si="2"/>
        <v>0</v>
      </c>
      <c r="W21" s="851">
        <f t="shared" si="2"/>
        <v>0</v>
      </c>
      <c r="X21" s="852">
        <f t="shared" si="2"/>
        <v>0</v>
      </c>
      <c r="Y21" s="853">
        <f>SUM(Y9:Y19)</f>
        <v>0</v>
      </c>
    </row>
    <row r="22" spans="1:25" ht="6.9" customHeight="1">
      <c r="B22" s="2"/>
      <c r="C22" s="2"/>
      <c r="D22" s="2"/>
      <c r="E22" s="2"/>
      <c r="F22" s="2"/>
      <c r="G22" s="2"/>
      <c r="H22" s="2"/>
      <c r="I22" s="126"/>
      <c r="J22" s="7"/>
      <c r="K22" s="7"/>
      <c r="L22" s="126"/>
      <c r="M22" s="126"/>
      <c r="N22" s="126"/>
      <c r="O22" s="2"/>
      <c r="P22" s="2"/>
      <c r="Q22" s="2"/>
      <c r="R22" s="2"/>
      <c r="S22" s="2"/>
      <c r="T22" s="2"/>
      <c r="U22" s="2"/>
      <c r="V22" s="2"/>
      <c r="W22" s="2"/>
      <c r="X22" s="2"/>
      <c r="Y22" s="2"/>
    </row>
    <row r="23" spans="1:25" ht="6.9" hidden="1" customHeight="1">
      <c r="A23" s="954"/>
      <c r="B23" s="954"/>
      <c r="C23" s="954"/>
      <c r="D23" s="954"/>
      <c r="E23" s="954"/>
      <c r="F23" s="954"/>
      <c r="G23" s="954"/>
      <c r="H23" s="568"/>
      <c r="I23" s="870"/>
      <c r="J23" s="870"/>
      <c r="K23" s="870"/>
      <c r="L23" s="870"/>
      <c r="M23" s="569"/>
      <c r="N23" s="955"/>
      <c r="O23" s="955"/>
      <c r="P23" s="955"/>
      <c r="Q23" s="956"/>
      <c r="R23" s="956"/>
      <c r="S23" s="2"/>
      <c r="T23" s="2"/>
      <c r="U23" s="2"/>
      <c r="V23" s="2"/>
      <c r="W23" s="2"/>
      <c r="X23" s="2"/>
      <c r="Y23" s="2"/>
    </row>
    <row r="24" spans="1:25" ht="6.9" hidden="1" customHeight="1">
      <c r="B24" s="2"/>
      <c r="C24" s="2"/>
      <c r="D24" s="2"/>
      <c r="E24" s="2"/>
      <c r="F24" s="2"/>
      <c r="G24" s="2"/>
      <c r="H24" s="2"/>
      <c r="I24" s="126"/>
      <c r="J24" s="7"/>
      <c r="K24" s="7"/>
      <c r="L24" s="126"/>
      <c r="M24" s="126"/>
      <c r="N24" s="126"/>
      <c r="O24" s="2"/>
      <c r="P24" s="2"/>
      <c r="Q24" s="2"/>
      <c r="R24" s="2"/>
      <c r="S24" s="2"/>
      <c r="T24" s="2"/>
      <c r="U24" s="2"/>
      <c r="V24" s="2"/>
      <c r="W24" s="2"/>
      <c r="X24" s="2"/>
      <c r="Y24" s="2"/>
    </row>
    <row r="25" spans="1:25" ht="6.9" customHeight="1">
      <c r="B25" s="2"/>
      <c r="C25" s="2"/>
      <c r="D25" s="2"/>
      <c r="E25" s="2"/>
      <c r="F25" s="2"/>
      <c r="G25" s="2"/>
      <c r="H25" s="2"/>
      <c r="I25" s="126"/>
      <c r="J25" s="7"/>
      <c r="K25" s="7"/>
      <c r="L25" s="126"/>
      <c r="M25" s="126"/>
      <c r="N25" s="126"/>
      <c r="O25" s="2"/>
      <c r="P25" s="2"/>
      <c r="Q25" s="2"/>
      <c r="R25" s="2"/>
      <c r="S25" s="2"/>
      <c r="T25" s="2"/>
      <c r="U25" s="2"/>
      <c r="V25" s="2"/>
      <c r="W25" s="2"/>
      <c r="X25" s="2"/>
      <c r="Y25" s="2"/>
    </row>
    <row r="26" spans="1:25" ht="28.8" thickBot="1">
      <c r="A26" s="127" t="s">
        <v>72</v>
      </c>
      <c r="B26" s="389"/>
      <c r="C26" s="389"/>
      <c r="D26" s="430"/>
      <c r="E26" s="430"/>
      <c r="F26" s="430"/>
      <c r="G26" s="430"/>
      <c r="H26" s="430"/>
      <c r="I26" s="2"/>
      <c r="J26" s="2"/>
      <c r="K26" s="2"/>
      <c r="L26" s="2"/>
      <c r="M26" s="2"/>
      <c r="N26" s="2"/>
      <c r="O26" s="2"/>
      <c r="P26" s="2"/>
      <c r="Q26" s="2"/>
      <c r="R26" s="2"/>
      <c r="S26" s="2"/>
      <c r="T26" s="2"/>
      <c r="U26" s="2"/>
      <c r="V26" s="2"/>
      <c r="W26" s="2"/>
      <c r="X26" s="2"/>
      <c r="Y26" s="2"/>
    </row>
    <row r="27" spans="1:25" ht="15.75" customHeight="1">
      <c r="A27" s="414" t="s">
        <v>112</v>
      </c>
      <c r="B27" s="415"/>
      <c r="C27" s="416"/>
      <c r="D27" s="416"/>
      <c r="E27" s="416"/>
      <c r="F27" s="429">
        <f>COUNTA(B10:B19)</f>
        <v>10</v>
      </c>
      <c r="G27" s="417"/>
      <c r="H27" s="739">
        <f>SUM(O27:Y27)</f>
        <v>0</v>
      </c>
      <c r="I27" s="418"/>
      <c r="J27" s="419">
        <f>SUM(J10:J19)</f>
        <v>1754.0900000000001</v>
      </c>
      <c r="K27" s="563">
        <f>SUM(K10:K19)</f>
        <v>1648.8500000000001</v>
      </c>
      <c r="L27" s="420"/>
      <c r="M27" s="564">
        <f>H27*K27</f>
        <v>0</v>
      </c>
      <c r="N27" s="421"/>
      <c r="O27" s="854"/>
      <c r="P27" s="744"/>
      <c r="Q27" s="855"/>
      <c r="R27" s="856"/>
      <c r="S27" s="857"/>
      <c r="T27" s="858"/>
      <c r="U27" s="859"/>
      <c r="V27" s="860"/>
      <c r="W27" s="861"/>
      <c r="X27" s="862"/>
      <c r="Y27" s="863"/>
    </row>
    <row r="28" spans="1:25" ht="15.75" customHeight="1">
      <c r="A28" s="959" t="str">
        <f>"Send me 1 of each of the "&amp;F27&amp;" Volumes in Catalogue, all the same color, times the number entered for each color in row "&amp;ROW(H27)</f>
        <v>Send me 1 of each of the 10 Volumes in Catalogue, all the same color, times the number entered for each color in row 27</v>
      </c>
      <c r="B28" s="960"/>
      <c r="C28" s="960"/>
      <c r="D28" s="960"/>
      <c r="E28" s="960"/>
      <c r="F28" s="960"/>
      <c r="G28" s="432"/>
      <c r="H28" s="409"/>
      <c r="I28" s="134"/>
      <c r="J28" s="410"/>
      <c r="K28" s="410"/>
      <c r="L28" s="431">
        <f>'HOLD BUY Sheet'!$O$145</f>
        <v>0</v>
      </c>
      <c r="M28" s="570"/>
      <c r="N28" s="957"/>
      <c r="O28" s="957"/>
      <c r="P28" s="957"/>
      <c r="Q28" s="958"/>
      <c r="R28" s="958"/>
      <c r="S28" s="412"/>
      <c r="T28" s="411"/>
      <c r="U28" s="413"/>
      <c r="V28" s="412"/>
      <c r="W28" s="411"/>
      <c r="X28" s="411"/>
      <c r="Y28" s="422"/>
    </row>
    <row r="29" spans="1:25" ht="15.75" customHeight="1" thickBot="1">
      <c r="A29" s="961"/>
      <c r="B29" s="962"/>
      <c r="C29" s="962"/>
      <c r="D29" s="962"/>
      <c r="E29" s="962"/>
      <c r="F29" s="962"/>
      <c r="G29" s="433"/>
      <c r="H29" s="424"/>
      <c r="I29" s="424"/>
      <c r="J29" s="424"/>
      <c r="K29" s="424"/>
      <c r="L29" s="423"/>
      <c r="M29" s="423"/>
      <c r="N29" s="423"/>
      <c r="O29" s="425"/>
      <c r="P29" s="426" t="str">
        <f>IF(COUNTA(O27:Y27)&gt;1,"You are requesting full sets for multiple colors","")</f>
        <v/>
      </c>
      <c r="Q29" s="427"/>
      <c r="R29" s="427"/>
      <c r="S29" s="427"/>
      <c r="T29" s="427"/>
      <c r="U29" s="427"/>
      <c r="V29" s="427"/>
      <c r="W29" s="427"/>
      <c r="X29" s="427"/>
      <c r="Y29" s="428"/>
    </row>
    <row r="30" spans="1:25" ht="8.25" customHeight="1">
      <c r="B30" s="2"/>
      <c r="C30" s="2"/>
      <c r="D30" s="2"/>
      <c r="F30" s="2"/>
      <c r="G30" s="2"/>
      <c r="H30" s="134"/>
      <c r="I30" s="134"/>
      <c r="J30" s="134"/>
      <c r="K30" s="134"/>
      <c r="L30" s="2"/>
      <c r="M30" s="2"/>
      <c r="N30" s="2"/>
      <c r="O30" s="135"/>
      <c r="P30" s="135"/>
      <c r="Q30" s="136"/>
      <c r="R30" s="136"/>
      <c r="S30" s="136"/>
      <c r="T30" s="136"/>
      <c r="U30" s="136"/>
      <c r="V30" s="136"/>
      <c r="W30" s="136"/>
      <c r="X30" s="136"/>
      <c r="Y30" s="135"/>
    </row>
    <row r="31" spans="1:25" ht="15.75" customHeight="1">
      <c r="B31" s="2"/>
      <c r="C31" s="2"/>
      <c r="D31" s="2"/>
      <c r="E31" s="2"/>
      <c r="F31" s="2"/>
      <c r="G31" s="2"/>
      <c r="H31" s="2"/>
      <c r="I31" s="2"/>
      <c r="J31" s="2"/>
      <c r="K31" s="2"/>
      <c r="L31" s="2"/>
      <c r="M31" s="2"/>
      <c r="N31" s="2"/>
      <c r="O31" s="2"/>
      <c r="P31" s="2"/>
      <c r="Q31" s="2"/>
      <c r="R31" s="2"/>
      <c r="S31" s="2"/>
      <c r="T31" s="2"/>
      <c r="U31" s="2"/>
      <c r="V31" s="2"/>
      <c r="W31" s="2"/>
      <c r="X31" s="2"/>
      <c r="Y31" s="2"/>
    </row>
    <row r="32" spans="1:25" ht="15.75" customHeight="1">
      <c r="B32" s="2"/>
      <c r="C32" s="2"/>
      <c r="D32" s="2"/>
      <c r="E32" s="2"/>
      <c r="F32" s="2"/>
      <c r="G32" s="2"/>
      <c r="H32" s="2"/>
      <c r="I32" s="2"/>
      <c r="J32" s="2"/>
      <c r="K32" s="2"/>
      <c r="L32" s="2"/>
      <c r="M32" s="2"/>
      <c r="N32" s="2"/>
      <c r="O32" s="2"/>
      <c r="P32" s="2"/>
      <c r="Q32" s="2"/>
      <c r="R32" s="2"/>
      <c r="S32" s="2"/>
      <c r="T32" s="2"/>
      <c r="U32" s="2"/>
      <c r="V32" s="2"/>
      <c r="W32" s="2"/>
      <c r="X32" s="2"/>
      <c r="Y32" s="2"/>
    </row>
    <row r="33" spans="2:25" ht="15.75" customHeight="1">
      <c r="B33" s="2"/>
      <c r="C33" s="2"/>
      <c r="D33" s="2"/>
      <c r="E33" s="2"/>
      <c r="F33" s="2"/>
      <c r="G33" s="2"/>
      <c r="H33" s="2"/>
      <c r="I33" s="2"/>
      <c r="J33" s="2"/>
      <c r="K33" s="2"/>
      <c r="L33" s="2"/>
      <c r="M33" s="2"/>
      <c r="N33" s="2"/>
      <c r="O33" s="2"/>
      <c r="P33" s="2"/>
      <c r="Q33" s="2"/>
      <c r="R33" s="2"/>
      <c r="S33" s="2"/>
      <c r="T33" s="2"/>
      <c r="U33" s="2"/>
      <c r="V33" s="2"/>
      <c r="W33" s="2"/>
      <c r="X33" s="2"/>
      <c r="Y33" s="2"/>
    </row>
    <row r="34" spans="2:25" ht="15.75" customHeight="1">
      <c r="B34" s="2"/>
      <c r="C34" s="2"/>
      <c r="D34" s="2"/>
      <c r="E34" s="2"/>
      <c r="F34" s="2"/>
      <c r="G34" s="2"/>
      <c r="H34" s="2"/>
      <c r="I34" s="2"/>
      <c r="J34" s="2"/>
      <c r="K34" s="2"/>
      <c r="L34" s="2"/>
      <c r="M34" s="2"/>
      <c r="N34" s="2"/>
      <c r="O34" s="2"/>
      <c r="P34" s="2"/>
      <c r="Q34" s="2"/>
      <c r="R34" s="2"/>
      <c r="S34" s="2"/>
      <c r="T34" s="2"/>
      <c r="U34" s="2"/>
      <c r="V34" s="2"/>
      <c r="W34" s="2"/>
      <c r="X34" s="2"/>
      <c r="Y34" s="2"/>
    </row>
    <row r="35" spans="2:25" ht="15.75" customHeight="1">
      <c r="B35" s="2"/>
      <c r="C35" s="2"/>
      <c r="D35" s="2"/>
      <c r="E35" s="2"/>
      <c r="F35" s="2"/>
      <c r="G35" s="2"/>
      <c r="H35" s="2"/>
      <c r="I35" s="2"/>
      <c r="J35" s="2"/>
      <c r="K35" s="2"/>
      <c r="L35" s="2"/>
      <c r="M35" s="2"/>
      <c r="N35" s="2"/>
      <c r="O35" s="2"/>
      <c r="P35" s="2"/>
      <c r="Q35" s="2"/>
      <c r="R35" s="2"/>
      <c r="S35" s="2"/>
      <c r="T35" s="2"/>
      <c r="U35" s="2"/>
      <c r="V35" s="2"/>
      <c r="W35" s="2"/>
      <c r="X35" s="2"/>
      <c r="Y35" s="2"/>
    </row>
    <row r="36" spans="2:25" ht="15.75" customHeight="1">
      <c r="B36" s="2"/>
      <c r="C36" s="2"/>
      <c r="D36" s="2"/>
      <c r="E36" s="2"/>
      <c r="F36" s="2"/>
      <c r="G36" s="2"/>
      <c r="H36" s="2"/>
      <c r="I36" s="2"/>
      <c r="J36" s="2"/>
      <c r="K36" s="2"/>
      <c r="L36" s="2"/>
      <c r="M36" s="2"/>
      <c r="N36" s="2"/>
      <c r="O36" s="2"/>
      <c r="P36" s="2"/>
      <c r="Q36" s="2"/>
      <c r="R36" s="2"/>
      <c r="S36" s="2"/>
      <c r="T36" s="2"/>
      <c r="U36" s="2"/>
      <c r="V36" s="2"/>
      <c r="W36" s="2"/>
      <c r="X36" s="2"/>
      <c r="Y36" s="2"/>
    </row>
    <row r="37" spans="2:25" ht="15.75" customHeight="1">
      <c r="B37" s="2"/>
      <c r="C37" s="2"/>
      <c r="D37" s="2"/>
      <c r="E37" s="2"/>
      <c r="F37" s="2"/>
      <c r="G37" s="2"/>
      <c r="H37" s="2"/>
      <c r="I37" s="2"/>
      <c r="J37" s="2"/>
      <c r="K37" s="2"/>
      <c r="L37" s="2"/>
      <c r="M37" s="2"/>
      <c r="N37" s="2"/>
      <c r="O37" s="2"/>
      <c r="P37" s="2"/>
      <c r="Q37" s="2"/>
      <c r="R37" s="2"/>
      <c r="S37" s="2"/>
      <c r="T37" s="2"/>
      <c r="U37" s="2"/>
      <c r="V37" s="2"/>
      <c r="W37" s="2"/>
      <c r="X37" s="2"/>
      <c r="Y37" s="2"/>
    </row>
    <row r="38" spans="2:25" ht="15.75" customHeight="1">
      <c r="B38" s="2"/>
      <c r="C38" s="2"/>
      <c r="D38" s="2"/>
      <c r="E38" s="2"/>
      <c r="F38" s="2"/>
      <c r="G38" s="2"/>
      <c r="H38" s="2"/>
      <c r="I38" s="2"/>
      <c r="J38" s="2"/>
      <c r="K38" s="2"/>
      <c r="L38" s="2"/>
      <c r="M38" s="2"/>
      <c r="N38" s="2"/>
      <c r="O38" s="2"/>
      <c r="P38" s="2"/>
      <c r="Q38" s="2"/>
      <c r="R38" s="2"/>
      <c r="S38" s="2"/>
      <c r="T38" s="2"/>
      <c r="U38" s="2"/>
      <c r="V38" s="2"/>
      <c r="W38" s="2"/>
      <c r="X38" s="2"/>
      <c r="Y38" s="2"/>
    </row>
    <row r="39" spans="2:25" ht="15.75" customHeight="1">
      <c r="B39" s="2"/>
      <c r="C39" s="2"/>
      <c r="D39" s="2"/>
      <c r="E39" s="2"/>
      <c r="F39" s="2"/>
      <c r="G39" s="2"/>
      <c r="H39" s="2"/>
      <c r="I39" s="2"/>
      <c r="J39" s="2"/>
      <c r="K39" s="2"/>
      <c r="L39" s="2"/>
      <c r="M39" s="2"/>
      <c r="N39" s="2"/>
      <c r="O39" s="2"/>
      <c r="P39" s="2"/>
      <c r="Q39" s="2"/>
      <c r="R39" s="2"/>
      <c r="S39" s="2"/>
      <c r="T39" s="2"/>
      <c r="U39" s="2"/>
      <c r="V39" s="2"/>
      <c r="W39" s="2"/>
      <c r="X39" s="2"/>
      <c r="Y39" s="2"/>
    </row>
    <row r="40" spans="2:25" ht="15.75" customHeight="1">
      <c r="B40" s="2"/>
      <c r="C40" s="2"/>
      <c r="D40" s="2"/>
      <c r="E40" s="2"/>
      <c r="F40" s="2"/>
      <c r="G40" s="2"/>
      <c r="H40" s="2"/>
      <c r="I40" s="2"/>
      <c r="J40" s="2"/>
      <c r="K40" s="2"/>
      <c r="L40" s="2"/>
      <c r="M40" s="2"/>
      <c r="N40" s="2"/>
      <c r="O40" s="2"/>
      <c r="P40" s="2"/>
      <c r="Q40" s="2"/>
      <c r="R40" s="2"/>
      <c r="S40" s="2"/>
      <c r="T40" s="2"/>
      <c r="U40" s="2"/>
      <c r="V40" s="2"/>
      <c r="W40" s="2"/>
      <c r="X40" s="2"/>
      <c r="Y40" s="2"/>
    </row>
    <row r="41" spans="2:25" ht="15.75" customHeight="1">
      <c r="B41" s="2"/>
      <c r="C41" s="2"/>
      <c r="D41" s="2"/>
      <c r="E41" s="2"/>
      <c r="F41" s="2"/>
      <c r="G41" s="2"/>
      <c r="H41" s="2"/>
      <c r="I41" s="2"/>
      <c r="J41" s="2"/>
      <c r="K41" s="2"/>
      <c r="L41" s="2"/>
      <c r="M41" s="2"/>
      <c r="N41" s="2"/>
      <c r="O41" s="2"/>
      <c r="P41" s="2"/>
      <c r="Q41" s="2"/>
      <c r="R41" s="2"/>
      <c r="S41" s="2"/>
      <c r="T41" s="2"/>
      <c r="U41" s="2"/>
      <c r="V41" s="2"/>
      <c r="W41" s="2"/>
      <c r="X41" s="2"/>
      <c r="Y41" s="2"/>
    </row>
    <row r="42" spans="2:25" ht="15.75" customHeight="1">
      <c r="B42" s="2"/>
      <c r="C42" s="2"/>
      <c r="D42" s="2"/>
      <c r="E42" s="2"/>
      <c r="F42" s="2"/>
      <c r="G42" s="2"/>
      <c r="H42" s="2"/>
      <c r="I42" s="2"/>
      <c r="J42" s="2"/>
      <c r="K42" s="2"/>
      <c r="L42" s="2"/>
      <c r="M42" s="2"/>
      <c r="N42" s="2"/>
      <c r="O42" s="2"/>
      <c r="P42" s="2"/>
      <c r="Q42" s="2"/>
      <c r="R42" s="2"/>
      <c r="S42" s="2"/>
      <c r="T42" s="2"/>
      <c r="U42" s="2"/>
      <c r="V42" s="2"/>
      <c r="W42" s="2"/>
      <c r="X42" s="2"/>
      <c r="Y42" s="2"/>
    </row>
    <row r="43" spans="2:25" ht="15.75" customHeight="1">
      <c r="B43" s="2"/>
      <c r="C43" s="2"/>
      <c r="D43" s="2"/>
      <c r="E43" s="2"/>
      <c r="F43" s="2"/>
      <c r="G43" s="2"/>
      <c r="H43" s="2"/>
      <c r="I43" s="2"/>
      <c r="J43" s="2"/>
      <c r="K43" s="2"/>
      <c r="L43" s="2"/>
      <c r="M43" s="2"/>
      <c r="N43" s="2"/>
      <c r="O43" s="2"/>
      <c r="P43" s="2"/>
      <c r="Q43" s="2"/>
      <c r="R43" s="2"/>
      <c r="S43" s="2"/>
      <c r="T43" s="2"/>
      <c r="U43" s="2"/>
      <c r="V43" s="2"/>
      <c r="W43" s="2"/>
      <c r="X43" s="2"/>
      <c r="Y43" s="2"/>
    </row>
    <row r="44" spans="2:25" ht="15.75" customHeight="1">
      <c r="B44" s="2"/>
      <c r="C44" s="2"/>
      <c r="D44" s="2"/>
      <c r="E44" s="2"/>
      <c r="F44" s="2"/>
      <c r="G44" s="2"/>
      <c r="H44" s="2"/>
      <c r="I44" s="2"/>
      <c r="J44" s="2"/>
      <c r="K44" s="2"/>
      <c r="L44" s="2"/>
      <c r="M44" s="2"/>
      <c r="N44" s="2"/>
      <c r="O44" s="2"/>
      <c r="P44" s="2"/>
      <c r="Q44" s="2"/>
      <c r="R44" s="2"/>
      <c r="S44" s="2"/>
      <c r="T44" s="2"/>
      <c r="U44" s="2"/>
      <c r="V44" s="2"/>
      <c r="W44" s="2"/>
      <c r="X44" s="2"/>
      <c r="Y44" s="2"/>
    </row>
    <row r="45" spans="2:25" ht="15.75" customHeight="1">
      <c r="B45" s="2"/>
      <c r="C45" s="2"/>
      <c r="D45" s="2"/>
      <c r="E45" s="2"/>
      <c r="F45" s="2"/>
      <c r="G45" s="2"/>
      <c r="H45" s="2"/>
      <c r="I45" s="2"/>
      <c r="J45" s="2"/>
      <c r="K45" s="2"/>
      <c r="L45" s="2"/>
      <c r="M45" s="2"/>
      <c r="N45" s="2"/>
      <c r="O45" s="2"/>
      <c r="P45" s="2"/>
      <c r="Q45" s="2"/>
      <c r="R45" s="2"/>
      <c r="S45" s="2"/>
      <c r="T45" s="2"/>
      <c r="U45" s="2"/>
      <c r="V45" s="2"/>
      <c r="W45" s="2"/>
      <c r="X45" s="2"/>
      <c r="Y45" s="2"/>
    </row>
    <row r="46" spans="2:25" ht="15.75" customHeight="1">
      <c r="B46" s="2"/>
      <c r="C46" s="2"/>
      <c r="D46" s="2"/>
      <c r="E46" s="2"/>
      <c r="F46" s="2"/>
      <c r="G46" s="2"/>
      <c r="H46" s="2"/>
      <c r="I46" s="2"/>
      <c r="J46" s="2"/>
      <c r="K46" s="2"/>
      <c r="L46" s="2"/>
      <c r="M46" s="2"/>
      <c r="N46" s="2"/>
      <c r="O46" s="2"/>
      <c r="P46" s="2"/>
      <c r="Q46" s="2"/>
      <c r="R46" s="2"/>
      <c r="S46" s="2"/>
      <c r="T46" s="2"/>
      <c r="U46" s="2"/>
      <c r="V46" s="2"/>
      <c r="W46" s="2"/>
      <c r="X46" s="2"/>
      <c r="Y46" s="2"/>
    </row>
    <row r="47" spans="2:25" ht="15.75" customHeight="1">
      <c r="B47" s="2"/>
      <c r="C47" s="2"/>
      <c r="D47" s="2"/>
      <c r="E47" s="2"/>
      <c r="F47" s="2"/>
      <c r="G47" s="2"/>
      <c r="H47" s="2"/>
      <c r="I47" s="2"/>
      <c r="J47" s="2"/>
      <c r="K47" s="2"/>
      <c r="L47" s="2"/>
      <c r="M47" s="2"/>
      <c r="N47" s="2"/>
      <c r="O47" s="2"/>
      <c r="P47" s="2"/>
      <c r="Q47" s="2"/>
      <c r="R47" s="2"/>
      <c r="S47" s="2"/>
      <c r="T47" s="2"/>
      <c r="U47" s="2"/>
      <c r="V47" s="2"/>
      <c r="W47" s="2"/>
      <c r="X47" s="2"/>
      <c r="Y47" s="2"/>
    </row>
    <row r="48" spans="2:25" ht="15.75" customHeight="1">
      <c r="B48" s="2"/>
      <c r="C48" s="2"/>
      <c r="D48" s="2"/>
      <c r="E48" s="2"/>
      <c r="F48" s="2"/>
      <c r="G48" s="2"/>
      <c r="H48" s="2"/>
      <c r="I48" s="2"/>
      <c r="J48" s="2"/>
      <c r="K48" s="2"/>
      <c r="L48" s="2"/>
      <c r="M48" s="2"/>
      <c r="N48" s="2"/>
      <c r="O48" s="2"/>
      <c r="P48" s="2"/>
      <c r="Q48" s="2"/>
      <c r="R48" s="2"/>
      <c r="S48" s="2"/>
      <c r="T48" s="2"/>
      <c r="U48" s="2"/>
      <c r="V48" s="2"/>
      <c r="W48" s="2"/>
      <c r="X48" s="2"/>
      <c r="Y48" s="2"/>
    </row>
    <row r="49" spans="2:25" ht="15.75" customHeight="1">
      <c r="B49" s="2"/>
      <c r="C49" s="2"/>
      <c r="D49" s="2"/>
      <c r="E49" s="2"/>
      <c r="F49" s="2"/>
      <c r="G49" s="2"/>
      <c r="H49" s="2"/>
      <c r="I49" s="2"/>
      <c r="J49" s="2"/>
      <c r="K49" s="2"/>
      <c r="L49" s="2"/>
      <c r="M49" s="2"/>
      <c r="N49" s="2"/>
      <c r="O49" s="2"/>
      <c r="P49" s="2"/>
      <c r="Q49" s="2"/>
      <c r="R49" s="2"/>
      <c r="S49" s="2"/>
      <c r="T49" s="2"/>
      <c r="U49" s="2"/>
      <c r="V49" s="2"/>
      <c r="W49" s="2"/>
      <c r="X49" s="2"/>
      <c r="Y49" s="2"/>
    </row>
    <row r="50" spans="2:25" ht="15.75" customHeight="1">
      <c r="B50" s="2"/>
      <c r="C50" s="2"/>
      <c r="D50" s="2"/>
      <c r="E50" s="2"/>
      <c r="F50" s="2"/>
      <c r="G50" s="2"/>
      <c r="H50" s="2"/>
      <c r="I50" s="2"/>
      <c r="J50" s="2"/>
      <c r="K50" s="2"/>
      <c r="L50" s="2"/>
      <c r="M50" s="2"/>
      <c r="N50" s="2"/>
      <c r="O50" s="2"/>
      <c r="P50" s="2"/>
      <c r="Q50" s="2"/>
      <c r="R50" s="2"/>
      <c r="S50" s="2"/>
      <c r="T50" s="2"/>
      <c r="U50" s="2"/>
      <c r="V50" s="2"/>
      <c r="W50" s="2"/>
      <c r="X50" s="2"/>
      <c r="Y50" s="2"/>
    </row>
    <row r="51" spans="2:25" ht="15.75" customHeight="1">
      <c r="B51" s="2"/>
      <c r="C51" s="2"/>
      <c r="D51" s="2"/>
      <c r="E51" s="2"/>
      <c r="F51" s="2"/>
      <c r="G51" s="2"/>
      <c r="H51" s="2"/>
      <c r="I51" s="2"/>
      <c r="J51" s="2"/>
      <c r="K51" s="2"/>
      <c r="L51" s="2"/>
      <c r="M51" s="2"/>
      <c r="N51" s="2"/>
      <c r="O51" s="2"/>
      <c r="P51" s="2"/>
      <c r="Q51" s="2"/>
      <c r="R51" s="2"/>
      <c r="S51" s="2"/>
      <c r="T51" s="2"/>
      <c r="U51" s="2"/>
      <c r="V51" s="2"/>
      <c r="W51" s="2"/>
      <c r="X51" s="2"/>
      <c r="Y51" s="2"/>
    </row>
    <row r="52" spans="2:25" ht="15.75" customHeight="1">
      <c r="B52" s="2"/>
      <c r="C52" s="2"/>
      <c r="D52" s="2"/>
      <c r="E52" s="2"/>
      <c r="F52" s="2"/>
      <c r="G52" s="2"/>
      <c r="H52" s="2"/>
      <c r="I52" s="2"/>
      <c r="J52" s="2"/>
      <c r="K52" s="2"/>
      <c r="L52" s="2"/>
      <c r="M52" s="2"/>
      <c r="N52" s="2"/>
      <c r="O52" s="2"/>
      <c r="P52" s="2"/>
      <c r="Q52" s="2"/>
      <c r="R52" s="2"/>
      <c r="S52" s="2"/>
      <c r="T52" s="2"/>
      <c r="U52" s="2"/>
      <c r="V52" s="2"/>
      <c r="W52" s="2"/>
      <c r="X52" s="2"/>
      <c r="Y52" s="2"/>
    </row>
    <row r="53" spans="2:25" ht="15.75" customHeight="1">
      <c r="B53" s="2"/>
      <c r="C53" s="2"/>
      <c r="D53" s="2"/>
      <c r="E53" s="2"/>
      <c r="F53" s="2"/>
      <c r="G53" s="2"/>
      <c r="H53" s="2"/>
      <c r="I53" s="2"/>
      <c r="J53" s="2"/>
      <c r="K53" s="2"/>
      <c r="L53" s="2"/>
      <c r="M53" s="2"/>
      <c r="N53" s="2"/>
      <c r="O53" s="2"/>
      <c r="P53" s="2"/>
      <c r="Q53" s="2"/>
      <c r="R53" s="2"/>
      <c r="S53" s="2"/>
      <c r="T53" s="2"/>
      <c r="U53" s="2"/>
      <c r="V53" s="2"/>
      <c r="W53" s="2"/>
      <c r="X53" s="2"/>
      <c r="Y53" s="2"/>
    </row>
    <row r="54" spans="2:25" ht="15.75" customHeight="1">
      <c r="B54" s="2"/>
      <c r="C54" s="2"/>
      <c r="D54" s="2"/>
      <c r="E54" s="2"/>
      <c r="F54" s="2"/>
      <c r="G54" s="2"/>
      <c r="H54" s="2"/>
      <c r="I54" s="2"/>
      <c r="J54" s="2"/>
      <c r="K54" s="2"/>
      <c r="L54" s="2"/>
      <c r="M54" s="2"/>
      <c r="N54" s="2"/>
      <c r="O54" s="2"/>
      <c r="P54" s="2"/>
      <c r="Q54" s="2"/>
      <c r="R54" s="2"/>
      <c r="S54" s="2"/>
      <c r="T54" s="2"/>
      <c r="U54" s="2"/>
      <c r="V54" s="2"/>
      <c r="W54" s="2"/>
      <c r="X54" s="2"/>
      <c r="Y54" s="2"/>
    </row>
    <row r="55" spans="2:25" ht="15.75" customHeight="1">
      <c r="B55" s="2"/>
      <c r="C55" s="2"/>
      <c r="D55" s="2"/>
      <c r="E55" s="2"/>
      <c r="F55" s="2"/>
      <c r="G55" s="2"/>
      <c r="H55" s="2"/>
      <c r="I55" s="2"/>
      <c r="J55" s="2"/>
      <c r="K55" s="2"/>
      <c r="L55" s="2"/>
      <c r="M55" s="2"/>
      <c r="N55" s="2"/>
      <c r="O55" s="2"/>
      <c r="P55" s="2"/>
      <c r="Q55" s="2"/>
      <c r="R55" s="2"/>
      <c r="S55" s="2"/>
      <c r="T55" s="2"/>
      <c r="U55" s="2"/>
      <c r="V55" s="2"/>
      <c r="W55" s="2"/>
      <c r="X55" s="2"/>
      <c r="Y55" s="2"/>
    </row>
    <row r="56" spans="2:25" ht="15.75" customHeight="1">
      <c r="B56" s="2"/>
      <c r="C56" s="2"/>
      <c r="D56" s="2"/>
      <c r="E56" s="2"/>
      <c r="F56" s="2"/>
      <c r="G56" s="2"/>
      <c r="H56" s="2"/>
      <c r="I56" s="2"/>
      <c r="J56" s="2"/>
      <c r="K56" s="2"/>
      <c r="L56" s="2"/>
      <c r="M56" s="2"/>
      <c r="N56" s="2"/>
      <c r="O56" s="2"/>
      <c r="P56" s="2"/>
      <c r="Q56" s="2"/>
      <c r="R56" s="2"/>
      <c r="S56" s="2"/>
      <c r="T56" s="2"/>
      <c r="U56" s="2"/>
      <c r="V56" s="2"/>
      <c r="W56" s="2"/>
      <c r="X56" s="2"/>
      <c r="Y56" s="2"/>
    </row>
    <row r="57" spans="2:25" ht="15.75" customHeight="1">
      <c r="B57" s="2"/>
      <c r="C57" s="2"/>
      <c r="D57" s="2"/>
      <c r="E57" s="2"/>
      <c r="F57" s="2"/>
      <c r="G57" s="2"/>
      <c r="H57" s="2"/>
      <c r="I57" s="2"/>
      <c r="J57" s="2"/>
      <c r="K57" s="2"/>
      <c r="L57" s="2"/>
      <c r="M57" s="2"/>
      <c r="N57" s="2"/>
      <c r="O57" s="2"/>
      <c r="P57" s="2"/>
      <c r="Q57" s="2"/>
      <c r="R57" s="2"/>
      <c r="S57" s="2"/>
      <c r="T57" s="2"/>
      <c r="U57" s="2"/>
      <c r="V57" s="2"/>
      <c r="W57" s="2"/>
      <c r="X57" s="2"/>
      <c r="Y57" s="2"/>
    </row>
    <row r="58" spans="2:25" ht="15.75" customHeight="1">
      <c r="B58" s="2"/>
      <c r="C58" s="2"/>
      <c r="D58" s="2"/>
      <c r="E58" s="2"/>
      <c r="F58" s="2"/>
      <c r="G58" s="2"/>
      <c r="H58" s="2"/>
      <c r="I58" s="2"/>
      <c r="J58" s="2"/>
      <c r="K58" s="2"/>
      <c r="L58" s="2"/>
      <c r="M58" s="2"/>
      <c r="N58" s="2"/>
      <c r="O58" s="2"/>
      <c r="P58" s="2"/>
      <c r="Q58" s="2"/>
      <c r="R58" s="2"/>
      <c r="S58" s="2"/>
      <c r="T58" s="2"/>
      <c r="U58" s="2"/>
      <c r="V58" s="2"/>
      <c r="W58" s="2"/>
      <c r="X58" s="2"/>
      <c r="Y58" s="2"/>
    </row>
    <row r="59" spans="2:25" ht="15.75" customHeight="1">
      <c r="B59" s="2"/>
      <c r="C59" s="2"/>
      <c r="D59" s="2"/>
      <c r="E59" s="2"/>
      <c r="F59" s="2"/>
      <c r="G59" s="2"/>
      <c r="H59" s="2"/>
      <c r="I59" s="2"/>
      <c r="J59" s="2"/>
      <c r="K59" s="2"/>
      <c r="L59" s="2"/>
      <c r="M59" s="2"/>
      <c r="N59" s="2"/>
      <c r="O59" s="2"/>
      <c r="P59" s="2"/>
      <c r="Q59" s="2"/>
      <c r="R59" s="2"/>
      <c r="S59" s="2"/>
      <c r="T59" s="2"/>
      <c r="U59" s="2"/>
      <c r="V59" s="2"/>
      <c r="W59" s="2"/>
      <c r="X59" s="2"/>
      <c r="Y59" s="2"/>
    </row>
    <row r="60" spans="2:25" ht="15.75" customHeight="1">
      <c r="B60" s="2"/>
      <c r="C60" s="2"/>
      <c r="D60" s="2"/>
      <c r="E60" s="2"/>
      <c r="F60" s="2"/>
      <c r="G60" s="2"/>
      <c r="H60" s="2"/>
      <c r="I60" s="2"/>
      <c r="J60" s="2"/>
      <c r="K60" s="2"/>
      <c r="L60" s="2"/>
      <c r="M60" s="2"/>
      <c r="N60" s="2"/>
      <c r="O60" s="2"/>
      <c r="P60" s="2"/>
      <c r="Q60" s="2"/>
      <c r="R60" s="2"/>
      <c r="S60" s="2"/>
      <c r="T60" s="2"/>
      <c r="U60" s="2"/>
      <c r="V60" s="2"/>
      <c r="W60" s="2"/>
      <c r="X60" s="2"/>
      <c r="Y60" s="2"/>
    </row>
    <row r="61" spans="2:25" ht="15.75" customHeight="1">
      <c r="B61" s="2"/>
      <c r="C61" s="2"/>
      <c r="D61" s="2"/>
      <c r="E61" s="2"/>
      <c r="F61" s="2"/>
      <c r="G61" s="2"/>
      <c r="H61" s="2"/>
      <c r="I61" s="2"/>
      <c r="J61" s="2"/>
      <c r="K61" s="2"/>
      <c r="L61" s="2"/>
      <c r="M61" s="2"/>
      <c r="N61" s="2"/>
      <c r="O61" s="2"/>
      <c r="P61" s="2"/>
      <c r="Q61" s="2"/>
      <c r="R61" s="2"/>
      <c r="S61" s="2"/>
      <c r="T61" s="2"/>
      <c r="U61" s="2"/>
      <c r="V61" s="2"/>
      <c r="W61" s="2"/>
      <c r="X61" s="2"/>
      <c r="Y61" s="2"/>
    </row>
    <row r="62" spans="2:25" ht="15.75" customHeight="1">
      <c r="B62" s="2"/>
      <c r="C62" s="2"/>
      <c r="D62" s="2"/>
      <c r="E62" s="2"/>
      <c r="F62" s="2"/>
      <c r="G62" s="2"/>
      <c r="H62" s="2"/>
      <c r="I62" s="2"/>
      <c r="J62" s="2"/>
      <c r="K62" s="2"/>
      <c r="L62" s="2"/>
      <c r="M62" s="2"/>
      <c r="N62" s="2"/>
      <c r="O62" s="2"/>
      <c r="P62" s="2"/>
      <c r="Q62" s="2"/>
      <c r="R62" s="2"/>
      <c r="S62" s="2"/>
      <c r="T62" s="2"/>
      <c r="U62" s="2"/>
      <c r="V62" s="2"/>
      <c r="W62" s="2"/>
      <c r="X62" s="2"/>
      <c r="Y62" s="2"/>
    </row>
    <row r="63" spans="2:25" ht="7.5" customHeight="1">
      <c r="B63" s="2"/>
      <c r="C63" s="2"/>
      <c r="D63" s="2"/>
      <c r="E63" s="2"/>
      <c r="F63" s="2"/>
      <c r="G63" s="2"/>
      <c r="H63" s="2"/>
      <c r="I63" s="2"/>
      <c r="J63" s="2"/>
      <c r="K63" s="2"/>
      <c r="L63" s="2"/>
      <c r="M63" s="2"/>
      <c r="N63" s="2"/>
      <c r="O63" s="2"/>
      <c r="P63" s="2"/>
      <c r="Q63" s="2"/>
      <c r="R63" s="2"/>
      <c r="S63" s="2"/>
      <c r="T63" s="2"/>
      <c r="U63" s="2"/>
      <c r="V63" s="2"/>
      <c r="W63" s="2"/>
      <c r="X63" s="2"/>
      <c r="Y63" s="2"/>
    </row>
    <row r="64" spans="2:25" ht="15.75" customHeight="1">
      <c r="B64" s="2"/>
      <c r="C64" s="2"/>
      <c r="D64" s="2"/>
      <c r="E64" s="2"/>
      <c r="F64" s="2"/>
      <c r="G64" s="2"/>
      <c r="H64" s="2"/>
      <c r="I64" s="2"/>
      <c r="J64" s="2"/>
      <c r="K64" s="2"/>
      <c r="L64" s="2"/>
      <c r="M64" s="2"/>
      <c r="N64" s="2"/>
      <c r="O64" s="2"/>
      <c r="P64" s="2"/>
      <c r="Q64" s="2"/>
      <c r="R64" s="2"/>
      <c r="S64" s="2"/>
      <c r="T64" s="2"/>
      <c r="U64" s="2"/>
      <c r="V64" s="2"/>
      <c r="W64" s="2"/>
      <c r="X64" s="2"/>
      <c r="Y64" s="2"/>
    </row>
    <row r="65" spans="2:25" ht="15.75" customHeight="1">
      <c r="B65" s="2"/>
      <c r="C65" s="2"/>
      <c r="D65" s="2"/>
      <c r="E65" s="2"/>
      <c r="F65" s="2"/>
      <c r="G65" s="2"/>
      <c r="H65" s="2"/>
      <c r="I65" s="2"/>
      <c r="J65" s="2"/>
      <c r="K65" s="2"/>
      <c r="L65" s="2"/>
      <c r="M65" s="2"/>
      <c r="N65" s="2"/>
      <c r="O65" s="2"/>
      <c r="P65" s="2"/>
      <c r="Q65" s="2"/>
      <c r="R65" s="2"/>
      <c r="S65" s="2"/>
      <c r="T65" s="2"/>
      <c r="U65" s="2"/>
      <c r="V65" s="2"/>
      <c r="W65" s="2"/>
      <c r="X65" s="2"/>
      <c r="Y65" s="2"/>
    </row>
    <row r="66" spans="2:25" ht="15.75" customHeight="1">
      <c r="B66" s="2"/>
      <c r="C66" s="2"/>
      <c r="D66" s="2"/>
      <c r="E66" s="2"/>
      <c r="F66" s="2"/>
      <c r="G66" s="2"/>
      <c r="H66" s="2"/>
      <c r="I66" s="2"/>
      <c r="J66" s="2"/>
      <c r="K66" s="2"/>
      <c r="L66" s="2"/>
      <c r="M66" s="2"/>
      <c r="N66" s="2"/>
      <c r="O66" s="2"/>
      <c r="P66" s="2"/>
      <c r="Q66" s="2"/>
      <c r="R66" s="2"/>
      <c r="S66" s="2"/>
      <c r="T66" s="2"/>
      <c r="U66" s="2"/>
      <c r="V66" s="2"/>
      <c r="W66" s="2"/>
      <c r="X66" s="2"/>
      <c r="Y66" s="2"/>
    </row>
    <row r="67" spans="2:25" ht="15.75" customHeight="1">
      <c r="B67" s="2"/>
      <c r="C67" s="2"/>
      <c r="D67" s="2"/>
      <c r="E67" s="2"/>
      <c r="F67" s="2"/>
      <c r="G67" s="2"/>
      <c r="H67" s="2"/>
      <c r="I67" s="2"/>
      <c r="J67" s="2"/>
      <c r="K67" s="2"/>
      <c r="L67" s="2"/>
      <c r="M67" s="2"/>
      <c r="N67" s="2"/>
      <c r="O67" s="2"/>
      <c r="P67" s="2"/>
      <c r="Q67" s="2"/>
      <c r="R67" s="2"/>
      <c r="S67" s="2"/>
      <c r="T67" s="2"/>
      <c r="U67" s="2"/>
      <c r="V67" s="2"/>
      <c r="W67" s="2"/>
      <c r="X67" s="2"/>
      <c r="Y67" s="2"/>
    </row>
    <row r="68" spans="2:25" ht="15.75" customHeight="1">
      <c r="B68" s="2"/>
      <c r="C68" s="2"/>
      <c r="D68" s="2"/>
      <c r="E68" s="2"/>
      <c r="F68" s="2"/>
      <c r="G68" s="2"/>
      <c r="H68" s="2"/>
      <c r="I68" s="2"/>
      <c r="J68" s="2"/>
      <c r="K68" s="2"/>
      <c r="L68" s="2"/>
      <c r="M68" s="2"/>
      <c r="N68" s="2"/>
      <c r="O68" s="2"/>
      <c r="P68" s="2"/>
      <c r="Q68" s="2"/>
      <c r="R68" s="2"/>
      <c r="S68" s="2"/>
      <c r="T68" s="2"/>
      <c r="U68" s="2"/>
      <c r="V68" s="2"/>
      <c r="W68" s="2"/>
      <c r="X68" s="2"/>
      <c r="Y68" s="2"/>
    </row>
    <row r="69" spans="2:25" ht="15.75" customHeight="1">
      <c r="B69" s="2"/>
      <c r="C69" s="2"/>
      <c r="D69" s="2"/>
      <c r="E69" s="2"/>
      <c r="F69" s="2"/>
      <c r="G69" s="2"/>
      <c r="H69" s="2"/>
      <c r="I69" s="2"/>
      <c r="J69" s="2"/>
      <c r="K69" s="2"/>
      <c r="L69" s="2"/>
      <c r="M69" s="2"/>
      <c r="N69" s="2"/>
      <c r="O69" s="2"/>
      <c r="P69" s="2"/>
      <c r="Q69" s="2"/>
      <c r="R69" s="2"/>
      <c r="S69" s="2"/>
      <c r="T69" s="2"/>
      <c r="U69" s="2"/>
      <c r="V69" s="2"/>
      <c r="W69" s="2"/>
      <c r="X69" s="2"/>
      <c r="Y69" s="2"/>
    </row>
    <row r="70" spans="2:25" ht="15.75" customHeight="1">
      <c r="B70" s="2"/>
      <c r="C70" s="2"/>
      <c r="D70" s="2"/>
      <c r="E70" s="2"/>
      <c r="F70" s="2"/>
      <c r="G70" s="2"/>
      <c r="H70" s="2"/>
      <c r="I70" s="2"/>
      <c r="J70" s="2"/>
      <c r="K70" s="2"/>
      <c r="L70" s="2"/>
      <c r="M70" s="2"/>
      <c r="N70" s="2"/>
      <c r="O70" s="2"/>
      <c r="P70" s="2"/>
      <c r="Q70" s="2"/>
      <c r="R70" s="2"/>
      <c r="S70" s="2"/>
      <c r="T70" s="2"/>
      <c r="U70" s="2"/>
      <c r="V70" s="2"/>
      <c r="W70" s="2"/>
      <c r="X70" s="2"/>
      <c r="Y70" s="2"/>
    </row>
    <row r="71" spans="2:25" ht="15.75" customHeight="1">
      <c r="B71" s="2"/>
      <c r="C71" s="2"/>
      <c r="D71" s="2"/>
      <c r="E71" s="2"/>
      <c r="F71" s="2"/>
      <c r="G71" s="2"/>
      <c r="H71" s="2"/>
      <c r="I71" s="2"/>
      <c r="J71" s="2"/>
      <c r="K71" s="2"/>
      <c r="L71" s="2"/>
      <c r="M71" s="2"/>
      <c r="N71" s="2"/>
      <c r="O71" s="2"/>
      <c r="P71" s="2"/>
      <c r="Q71" s="2"/>
      <c r="R71" s="2"/>
      <c r="S71" s="2"/>
      <c r="T71" s="2"/>
      <c r="U71" s="2"/>
      <c r="V71" s="2"/>
      <c r="W71" s="2"/>
      <c r="X71" s="2"/>
      <c r="Y71" s="2"/>
    </row>
    <row r="72" spans="2:25" ht="15.75" customHeight="1">
      <c r="B72" s="2"/>
      <c r="C72" s="2"/>
      <c r="D72" s="2"/>
      <c r="E72" s="2"/>
      <c r="F72" s="2"/>
      <c r="G72" s="2"/>
      <c r="H72" s="2"/>
      <c r="I72" s="2"/>
      <c r="J72" s="2"/>
      <c r="K72" s="2"/>
      <c r="L72" s="2"/>
      <c r="M72" s="2"/>
      <c r="N72" s="2"/>
      <c r="O72" s="2"/>
      <c r="P72" s="2"/>
      <c r="Q72" s="2"/>
      <c r="R72" s="2"/>
      <c r="S72" s="2"/>
      <c r="T72" s="2"/>
      <c r="U72" s="2"/>
      <c r="V72" s="2"/>
      <c r="W72" s="2"/>
      <c r="X72" s="2"/>
      <c r="Y72" s="2"/>
    </row>
    <row r="73" spans="2:25" ht="15.75" customHeight="1">
      <c r="B73" s="2"/>
      <c r="C73" s="2"/>
      <c r="D73" s="2"/>
      <c r="E73" s="2"/>
      <c r="F73" s="2"/>
      <c r="G73" s="2"/>
      <c r="H73" s="2"/>
      <c r="I73" s="2"/>
      <c r="J73" s="2"/>
      <c r="K73" s="2"/>
      <c r="L73" s="2"/>
      <c r="M73" s="2"/>
      <c r="N73" s="2"/>
      <c r="O73" s="2"/>
      <c r="P73" s="2"/>
      <c r="Q73" s="2"/>
      <c r="R73" s="2"/>
      <c r="S73" s="2"/>
      <c r="T73" s="2"/>
      <c r="U73" s="2"/>
      <c r="V73" s="2"/>
      <c r="W73" s="2"/>
      <c r="X73" s="2"/>
      <c r="Y73" s="2"/>
    </row>
    <row r="74" spans="2:25" ht="15.75" customHeight="1">
      <c r="B74" s="2"/>
      <c r="C74" s="2"/>
      <c r="D74" s="2"/>
      <c r="E74" s="2"/>
      <c r="F74" s="2"/>
      <c r="G74" s="2"/>
      <c r="H74" s="2"/>
      <c r="I74" s="2"/>
      <c r="J74" s="2"/>
      <c r="K74" s="2"/>
      <c r="L74" s="2"/>
      <c r="M74" s="2"/>
      <c r="N74" s="2"/>
      <c r="O74" s="2"/>
      <c r="P74" s="2"/>
      <c r="Q74" s="2"/>
      <c r="R74" s="2"/>
      <c r="S74" s="2"/>
      <c r="T74" s="2"/>
      <c r="U74" s="2"/>
      <c r="V74" s="2"/>
      <c r="W74" s="2"/>
      <c r="X74" s="2"/>
      <c r="Y74" s="2"/>
    </row>
    <row r="75" spans="2:25" ht="15.75" customHeight="1">
      <c r="B75" s="2"/>
      <c r="C75" s="2"/>
      <c r="D75" s="2"/>
      <c r="E75" s="2"/>
      <c r="F75" s="2"/>
      <c r="G75" s="2"/>
      <c r="H75" s="2"/>
      <c r="I75" s="2"/>
      <c r="J75" s="2"/>
      <c r="K75" s="2"/>
      <c r="L75" s="2"/>
      <c r="M75" s="2"/>
      <c r="N75" s="2"/>
      <c r="O75" s="2"/>
      <c r="P75" s="2"/>
      <c r="Q75" s="2"/>
      <c r="R75" s="2"/>
      <c r="S75" s="2"/>
      <c r="T75" s="2"/>
      <c r="U75" s="2"/>
      <c r="V75" s="2"/>
      <c r="W75" s="2"/>
      <c r="X75" s="2"/>
      <c r="Y75" s="2"/>
    </row>
    <row r="76" spans="2:25" ht="15.75" customHeight="1">
      <c r="B76" s="2"/>
      <c r="C76" s="2"/>
      <c r="D76" s="2"/>
      <c r="E76" s="2"/>
      <c r="F76" s="2"/>
      <c r="G76" s="2"/>
      <c r="H76" s="2"/>
      <c r="I76" s="2"/>
      <c r="J76" s="2"/>
      <c r="K76" s="2"/>
      <c r="L76" s="2"/>
      <c r="M76" s="2"/>
      <c r="N76" s="2"/>
      <c r="O76" s="2"/>
      <c r="P76" s="2"/>
      <c r="Q76" s="2"/>
      <c r="R76" s="2"/>
      <c r="S76" s="2"/>
      <c r="T76" s="2"/>
      <c r="U76" s="2"/>
      <c r="V76" s="2"/>
      <c r="W76" s="2"/>
      <c r="X76" s="2"/>
      <c r="Y76" s="2"/>
    </row>
    <row r="77" spans="2:25" ht="15.75" customHeight="1">
      <c r="B77" s="2"/>
      <c r="C77" s="2"/>
      <c r="D77" s="2"/>
      <c r="E77" s="2"/>
      <c r="F77" s="2"/>
      <c r="G77" s="2"/>
      <c r="H77" s="2"/>
      <c r="I77" s="2"/>
      <c r="J77" s="2"/>
      <c r="K77" s="2"/>
      <c r="L77" s="2"/>
      <c r="M77" s="2"/>
      <c r="N77" s="2"/>
      <c r="O77" s="2"/>
      <c r="P77" s="2"/>
      <c r="Q77" s="2"/>
      <c r="R77" s="2"/>
      <c r="S77" s="2"/>
      <c r="T77" s="2"/>
      <c r="U77" s="2"/>
      <c r="V77" s="2"/>
      <c r="W77" s="2"/>
      <c r="X77" s="2"/>
      <c r="Y77" s="2"/>
    </row>
    <row r="78" spans="2:25" ht="15.75" customHeight="1">
      <c r="B78" s="2"/>
      <c r="C78" s="2"/>
      <c r="D78" s="2"/>
      <c r="E78" s="2"/>
      <c r="F78" s="2"/>
      <c r="G78" s="2"/>
      <c r="H78" s="2"/>
      <c r="I78" s="2"/>
      <c r="J78" s="2"/>
      <c r="K78" s="2"/>
      <c r="L78" s="2"/>
      <c r="M78" s="2"/>
      <c r="N78" s="2"/>
      <c r="O78" s="2"/>
      <c r="P78" s="2"/>
      <c r="Q78" s="2"/>
      <c r="R78" s="2"/>
      <c r="S78" s="2"/>
      <c r="T78" s="2"/>
      <c r="U78" s="2"/>
      <c r="V78" s="2"/>
      <c r="W78" s="2"/>
      <c r="X78" s="2"/>
      <c r="Y78" s="2"/>
    </row>
    <row r="79" spans="2:25" ht="15.75" customHeight="1">
      <c r="B79" s="2"/>
      <c r="C79" s="2"/>
      <c r="D79" s="2"/>
      <c r="E79" s="2"/>
      <c r="F79" s="2"/>
      <c r="G79" s="2"/>
      <c r="H79" s="2"/>
      <c r="I79" s="2"/>
      <c r="J79" s="2"/>
      <c r="K79" s="2"/>
      <c r="L79" s="2"/>
      <c r="M79" s="2"/>
      <c r="N79" s="2"/>
      <c r="O79" s="2"/>
      <c r="P79" s="2"/>
      <c r="Q79" s="2"/>
      <c r="R79" s="2"/>
      <c r="S79" s="2"/>
      <c r="T79" s="2"/>
      <c r="U79" s="2"/>
      <c r="V79" s="2"/>
      <c r="W79" s="2"/>
      <c r="X79" s="2"/>
      <c r="Y79" s="2"/>
    </row>
    <row r="80" spans="2:25" ht="15.75" customHeight="1">
      <c r="B80" s="2"/>
      <c r="C80" s="2"/>
      <c r="D80" s="2"/>
      <c r="E80" s="2"/>
      <c r="F80" s="2"/>
      <c r="G80" s="2"/>
      <c r="H80" s="2"/>
      <c r="I80" s="2"/>
      <c r="J80" s="2"/>
      <c r="K80" s="2"/>
      <c r="L80" s="2"/>
      <c r="M80" s="2"/>
      <c r="N80" s="2"/>
      <c r="O80" s="2"/>
      <c r="P80" s="2"/>
      <c r="Q80" s="2"/>
      <c r="R80" s="2"/>
      <c r="S80" s="2"/>
      <c r="T80" s="2"/>
      <c r="U80" s="2"/>
      <c r="V80" s="2"/>
      <c r="W80" s="2"/>
      <c r="X80" s="2"/>
      <c r="Y80" s="2"/>
    </row>
    <row r="81" spans="2:25" ht="15.75" customHeight="1">
      <c r="B81" s="2"/>
      <c r="C81" s="2"/>
      <c r="D81" s="2"/>
      <c r="E81" s="2"/>
      <c r="F81" s="2"/>
      <c r="G81" s="2"/>
      <c r="H81" s="2"/>
      <c r="I81" s="2"/>
      <c r="J81" s="2"/>
      <c r="K81" s="2"/>
      <c r="L81" s="2"/>
      <c r="M81" s="2"/>
      <c r="N81" s="2"/>
      <c r="O81" s="2"/>
      <c r="P81" s="2"/>
      <c r="Q81" s="2"/>
      <c r="R81" s="2"/>
      <c r="S81" s="2"/>
      <c r="T81" s="2"/>
      <c r="U81" s="2"/>
      <c r="V81" s="2"/>
      <c r="W81" s="2"/>
      <c r="X81" s="2"/>
      <c r="Y81" s="2"/>
    </row>
    <row r="82" spans="2:25" ht="15.75" customHeight="1">
      <c r="B82" s="2"/>
      <c r="C82" s="2"/>
      <c r="D82" s="2"/>
      <c r="E82" s="2"/>
      <c r="F82" s="2"/>
      <c r="G82" s="2"/>
      <c r="H82" s="2"/>
      <c r="I82" s="2"/>
      <c r="J82" s="2"/>
      <c r="K82" s="2"/>
      <c r="L82" s="2"/>
      <c r="M82" s="2"/>
      <c r="N82" s="2"/>
      <c r="O82" s="2"/>
      <c r="P82" s="2"/>
      <c r="Q82" s="2"/>
      <c r="R82" s="2"/>
      <c r="S82" s="2"/>
      <c r="T82" s="2"/>
      <c r="U82" s="2"/>
      <c r="V82" s="2"/>
      <c r="W82" s="2"/>
      <c r="X82" s="2"/>
      <c r="Y82" s="2"/>
    </row>
    <row r="83" spans="2:25" ht="15.75" customHeight="1">
      <c r="B83" s="2"/>
      <c r="C83" s="2"/>
      <c r="D83" s="2"/>
      <c r="E83" s="2"/>
      <c r="F83" s="2"/>
      <c r="G83" s="2"/>
      <c r="H83" s="2"/>
      <c r="I83" s="2"/>
      <c r="J83" s="2"/>
      <c r="K83" s="2"/>
      <c r="L83" s="2"/>
      <c r="M83" s="2"/>
      <c r="N83" s="2"/>
      <c r="O83" s="2"/>
      <c r="P83" s="2"/>
      <c r="Q83" s="2"/>
      <c r="R83" s="2"/>
      <c r="S83" s="2"/>
      <c r="T83" s="2"/>
      <c r="U83" s="2"/>
      <c r="V83" s="2"/>
      <c r="W83" s="2"/>
      <c r="X83" s="2"/>
      <c r="Y83" s="2"/>
    </row>
    <row r="84" spans="2:25" ht="15.75" customHeight="1">
      <c r="B84" s="2"/>
      <c r="C84" s="2"/>
      <c r="D84" s="2"/>
      <c r="E84" s="2"/>
      <c r="F84" s="2"/>
      <c r="G84" s="2"/>
      <c r="H84" s="2"/>
      <c r="I84" s="2"/>
      <c r="J84" s="2"/>
      <c r="K84" s="2"/>
      <c r="L84" s="2"/>
      <c r="M84" s="2"/>
      <c r="N84" s="2"/>
      <c r="O84" s="2"/>
      <c r="P84" s="2"/>
      <c r="Q84" s="2"/>
      <c r="R84" s="2"/>
      <c r="S84" s="2"/>
      <c r="T84" s="2"/>
      <c r="U84" s="2"/>
      <c r="V84" s="2"/>
      <c r="W84" s="2"/>
      <c r="X84" s="2"/>
      <c r="Y84" s="2"/>
    </row>
    <row r="85" spans="2:25" ht="15.75" customHeight="1">
      <c r="B85" s="2"/>
      <c r="C85" s="2"/>
      <c r="D85" s="2"/>
      <c r="E85" s="2"/>
      <c r="F85" s="2"/>
      <c r="G85" s="2"/>
      <c r="H85" s="2"/>
      <c r="I85" s="2"/>
      <c r="J85" s="2"/>
      <c r="K85" s="2"/>
      <c r="L85" s="2"/>
      <c r="M85" s="2"/>
      <c r="N85" s="2"/>
      <c r="O85" s="2"/>
      <c r="P85" s="2"/>
      <c r="Q85" s="2"/>
      <c r="R85" s="2"/>
      <c r="S85" s="2"/>
      <c r="T85" s="2"/>
      <c r="U85" s="2"/>
      <c r="V85" s="2"/>
      <c r="W85" s="2"/>
      <c r="X85" s="2"/>
      <c r="Y85" s="2"/>
    </row>
    <row r="86" spans="2:25" ht="15.75" customHeight="1">
      <c r="B86" s="2"/>
      <c r="C86" s="2"/>
      <c r="D86" s="2"/>
      <c r="E86" s="2"/>
      <c r="F86" s="2"/>
      <c r="G86" s="2"/>
      <c r="H86" s="2"/>
      <c r="I86" s="2"/>
      <c r="J86" s="2"/>
      <c r="K86" s="2"/>
      <c r="L86" s="2"/>
      <c r="M86" s="2"/>
      <c r="N86" s="2"/>
      <c r="O86" s="2"/>
      <c r="P86" s="2"/>
      <c r="Q86" s="2"/>
      <c r="R86" s="2"/>
      <c r="S86" s="2"/>
      <c r="T86" s="2"/>
      <c r="U86" s="2"/>
      <c r="V86" s="2"/>
      <c r="W86" s="2"/>
      <c r="X86" s="2"/>
      <c r="Y86" s="2"/>
    </row>
    <row r="87" spans="2:25" ht="15.75" customHeight="1">
      <c r="B87" s="2"/>
      <c r="C87" s="2"/>
      <c r="D87" s="2"/>
      <c r="E87" s="2"/>
      <c r="F87" s="2"/>
      <c r="G87" s="2"/>
      <c r="H87" s="2"/>
      <c r="I87" s="2"/>
      <c r="J87" s="2"/>
      <c r="K87" s="2"/>
      <c r="L87" s="2"/>
      <c r="M87" s="2"/>
      <c r="N87" s="2"/>
      <c r="O87" s="2"/>
      <c r="P87" s="2"/>
      <c r="Q87" s="2"/>
      <c r="R87" s="2"/>
      <c r="S87" s="2"/>
      <c r="T87" s="2"/>
      <c r="U87" s="2"/>
      <c r="V87" s="2"/>
      <c r="W87" s="2"/>
      <c r="X87" s="2"/>
      <c r="Y87" s="2"/>
    </row>
    <row r="88" spans="2:25" ht="15.75" customHeight="1">
      <c r="B88" s="2"/>
      <c r="C88" s="2"/>
      <c r="D88" s="2"/>
      <c r="E88" s="2"/>
      <c r="F88" s="2"/>
      <c r="G88" s="2"/>
      <c r="H88" s="2"/>
      <c r="I88" s="2"/>
      <c r="J88" s="2"/>
      <c r="K88" s="2"/>
      <c r="L88" s="2"/>
      <c r="M88" s="2"/>
      <c r="N88" s="2"/>
      <c r="O88" s="2"/>
      <c r="P88" s="2"/>
      <c r="Q88" s="2"/>
      <c r="R88" s="2"/>
      <c r="S88" s="2"/>
      <c r="T88" s="2"/>
      <c r="U88" s="2"/>
      <c r="V88" s="2"/>
      <c r="W88" s="2"/>
      <c r="X88" s="2"/>
      <c r="Y88" s="2"/>
    </row>
    <row r="89" spans="2:25" ht="15.75" customHeight="1">
      <c r="B89" s="2"/>
      <c r="C89" s="2"/>
      <c r="D89" s="2"/>
      <c r="E89" s="2"/>
      <c r="F89" s="2"/>
      <c r="G89" s="2"/>
      <c r="H89" s="2"/>
      <c r="I89" s="2"/>
      <c r="J89" s="2"/>
      <c r="K89" s="2"/>
      <c r="L89" s="2"/>
      <c r="M89" s="2"/>
      <c r="N89" s="2"/>
      <c r="O89" s="2"/>
      <c r="P89" s="2"/>
      <c r="Q89" s="2"/>
      <c r="R89" s="2"/>
      <c r="S89" s="2"/>
      <c r="T89" s="2"/>
      <c r="U89" s="2"/>
      <c r="V89" s="2"/>
      <c r="W89" s="2"/>
      <c r="X89" s="2"/>
      <c r="Y89" s="2"/>
    </row>
    <row r="90" spans="2:25" ht="15.75" customHeight="1">
      <c r="B90" s="2"/>
      <c r="C90" s="2"/>
      <c r="D90" s="2"/>
      <c r="E90" s="2"/>
      <c r="F90" s="2"/>
      <c r="G90" s="2"/>
      <c r="H90" s="2"/>
      <c r="I90" s="2"/>
      <c r="J90" s="2"/>
      <c r="K90" s="2"/>
      <c r="L90" s="2"/>
      <c r="M90" s="2"/>
      <c r="N90" s="2"/>
      <c r="O90" s="2"/>
      <c r="P90" s="2"/>
      <c r="Q90" s="2"/>
      <c r="R90" s="2"/>
      <c r="S90" s="2"/>
      <c r="T90" s="2"/>
      <c r="U90" s="2"/>
      <c r="V90" s="2"/>
      <c r="W90" s="2"/>
      <c r="X90" s="2"/>
      <c r="Y90" s="2"/>
    </row>
    <row r="91" spans="2:25" ht="15.75" customHeight="1">
      <c r="B91" s="2"/>
      <c r="C91" s="2"/>
      <c r="D91" s="2"/>
      <c r="E91" s="2"/>
      <c r="F91" s="2"/>
      <c r="G91" s="2"/>
      <c r="H91" s="2"/>
      <c r="I91" s="2"/>
      <c r="J91" s="2"/>
      <c r="K91" s="2"/>
      <c r="L91" s="2"/>
      <c r="M91" s="2"/>
      <c r="N91" s="2"/>
      <c r="O91" s="2"/>
      <c r="P91" s="2"/>
      <c r="Q91" s="2"/>
      <c r="R91" s="2"/>
      <c r="S91" s="2"/>
      <c r="T91" s="2"/>
      <c r="U91" s="2"/>
      <c r="V91" s="2"/>
      <c r="W91" s="2"/>
      <c r="X91" s="2"/>
      <c r="Y91" s="2"/>
    </row>
    <row r="92" spans="2:25" ht="15.75" customHeight="1">
      <c r="B92" s="2"/>
      <c r="C92" s="2"/>
      <c r="D92" s="2"/>
      <c r="E92" s="2"/>
      <c r="F92" s="2"/>
      <c r="G92" s="2"/>
      <c r="H92" s="2"/>
      <c r="I92" s="2"/>
      <c r="J92" s="2"/>
      <c r="K92" s="2"/>
      <c r="L92" s="2"/>
      <c r="M92" s="2"/>
      <c r="N92" s="2"/>
      <c r="O92" s="2"/>
      <c r="P92" s="2"/>
      <c r="Q92" s="2"/>
      <c r="R92" s="2"/>
      <c r="S92" s="2"/>
      <c r="T92" s="2"/>
      <c r="U92" s="2"/>
      <c r="V92" s="2"/>
      <c r="W92" s="2"/>
      <c r="X92" s="2"/>
      <c r="Y92" s="2"/>
    </row>
    <row r="93" spans="2:25" ht="15.75" customHeight="1">
      <c r="B93" s="2"/>
      <c r="C93" s="2"/>
      <c r="D93" s="2"/>
      <c r="E93" s="2"/>
      <c r="F93" s="2"/>
      <c r="G93" s="2"/>
      <c r="H93" s="2"/>
      <c r="I93" s="2"/>
      <c r="J93" s="2"/>
      <c r="K93" s="2"/>
      <c r="L93" s="2"/>
      <c r="M93" s="2"/>
      <c r="N93" s="2"/>
      <c r="O93" s="2"/>
      <c r="P93" s="2"/>
      <c r="Q93" s="2"/>
      <c r="R93" s="2"/>
      <c r="S93" s="2"/>
      <c r="T93" s="2"/>
      <c r="U93" s="2"/>
      <c r="V93" s="2"/>
      <c r="W93" s="2"/>
      <c r="X93" s="2"/>
      <c r="Y93" s="2"/>
    </row>
    <row r="94" spans="2:25" ht="15.75" customHeight="1">
      <c r="B94" s="2"/>
      <c r="C94" s="2"/>
      <c r="D94" s="2"/>
      <c r="E94" s="2"/>
      <c r="F94" s="2"/>
      <c r="G94" s="2"/>
      <c r="H94" s="2"/>
      <c r="I94" s="2"/>
      <c r="J94" s="2"/>
      <c r="K94" s="2"/>
      <c r="L94" s="2"/>
      <c r="M94" s="2"/>
      <c r="N94" s="2"/>
      <c r="O94" s="2"/>
      <c r="P94" s="2"/>
      <c r="Q94" s="2"/>
      <c r="R94" s="2"/>
      <c r="S94" s="2"/>
      <c r="T94" s="2"/>
      <c r="U94" s="2"/>
      <c r="V94" s="2"/>
      <c r="W94" s="2"/>
      <c r="X94" s="2"/>
      <c r="Y94" s="2"/>
    </row>
    <row r="95" spans="2:25" ht="15.75" customHeight="1">
      <c r="B95" s="2"/>
      <c r="C95" s="2"/>
      <c r="D95" s="2"/>
      <c r="E95" s="2"/>
      <c r="F95" s="2"/>
      <c r="G95" s="2"/>
      <c r="H95" s="2"/>
      <c r="I95" s="2"/>
      <c r="J95" s="2"/>
      <c r="K95" s="2"/>
      <c r="L95" s="2"/>
      <c r="M95" s="2"/>
      <c r="N95" s="2"/>
      <c r="O95" s="2"/>
      <c r="P95" s="2"/>
      <c r="Q95" s="2"/>
      <c r="R95" s="2"/>
      <c r="S95" s="2"/>
      <c r="T95" s="2"/>
      <c r="U95" s="2"/>
      <c r="V95" s="2"/>
      <c r="W95" s="2"/>
      <c r="X95" s="2"/>
      <c r="Y95" s="2"/>
    </row>
    <row r="96" spans="2:25" ht="15.75" customHeight="1">
      <c r="B96" s="2"/>
      <c r="C96" s="2"/>
      <c r="D96" s="2"/>
      <c r="E96" s="2"/>
      <c r="F96" s="2"/>
      <c r="G96" s="2"/>
      <c r="H96" s="2"/>
      <c r="I96" s="2"/>
      <c r="J96" s="2"/>
      <c r="K96" s="2"/>
      <c r="L96" s="2"/>
      <c r="M96" s="2"/>
      <c r="N96" s="2"/>
      <c r="O96" s="2"/>
      <c r="P96" s="2"/>
      <c r="Q96" s="2"/>
      <c r="R96" s="2"/>
      <c r="S96" s="2"/>
      <c r="T96" s="2"/>
      <c r="U96" s="2"/>
      <c r="V96" s="2"/>
      <c r="W96" s="2"/>
      <c r="X96" s="2"/>
      <c r="Y96" s="2"/>
    </row>
    <row r="97" spans="2:25" ht="15.75" customHeight="1">
      <c r="B97" s="2"/>
      <c r="C97" s="2"/>
      <c r="D97" s="2"/>
      <c r="E97" s="2"/>
      <c r="F97" s="2"/>
      <c r="G97" s="2"/>
      <c r="H97" s="2"/>
      <c r="I97" s="2"/>
      <c r="J97" s="2"/>
      <c r="K97" s="2"/>
      <c r="L97" s="2"/>
      <c r="M97" s="2"/>
      <c r="N97" s="2"/>
      <c r="O97" s="2"/>
      <c r="P97" s="2"/>
      <c r="Q97" s="2"/>
      <c r="R97" s="2"/>
      <c r="S97" s="2"/>
      <c r="T97" s="2"/>
      <c r="U97" s="2"/>
      <c r="V97" s="2"/>
      <c r="W97" s="2"/>
      <c r="X97" s="2"/>
      <c r="Y97" s="2"/>
    </row>
    <row r="98" spans="2:25" ht="15.75" customHeight="1">
      <c r="B98" s="2"/>
      <c r="C98" s="2"/>
      <c r="D98" s="2"/>
      <c r="E98" s="2"/>
      <c r="F98" s="2"/>
      <c r="G98" s="2"/>
      <c r="H98" s="2"/>
      <c r="I98" s="2"/>
      <c r="J98" s="2"/>
      <c r="K98" s="2"/>
      <c r="L98" s="2"/>
      <c r="M98" s="2"/>
      <c r="N98" s="2"/>
      <c r="O98" s="2"/>
      <c r="P98" s="2"/>
      <c r="Q98" s="2"/>
      <c r="R98" s="2"/>
      <c r="S98" s="2"/>
      <c r="T98" s="2"/>
      <c r="U98" s="2"/>
      <c r="V98" s="2"/>
      <c r="W98" s="2"/>
      <c r="X98" s="2"/>
      <c r="Y98" s="2"/>
    </row>
    <row r="99" spans="2:25" ht="15.75" customHeight="1">
      <c r="B99" s="2"/>
      <c r="C99" s="2"/>
      <c r="D99" s="2"/>
      <c r="E99" s="2"/>
      <c r="F99" s="2"/>
      <c r="G99" s="2"/>
      <c r="H99" s="2"/>
      <c r="I99" s="2"/>
      <c r="J99" s="2"/>
      <c r="K99" s="2"/>
      <c r="L99" s="2"/>
      <c r="M99" s="2"/>
      <c r="N99" s="2"/>
      <c r="O99" s="2"/>
      <c r="P99" s="2"/>
      <c r="Q99" s="2"/>
      <c r="R99" s="2"/>
      <c r="S99" s="2"/>
      <c r="T99" s="2"/>
      <c r="U99" s="2"/>
      <c r="V99" s="2"/>
      <c r="W99" s="2"/>
      <c r="X99" s="2"/>
      <c r="Y99" s="2"/>
    </row>
    <row r="100" spans="2:25" ht="15.75" customHeight="1">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2:25" ht="15.75" customHeight="1">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2:25" ht="15.75" customHeight="1">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2:25" ht="15.75" customHeight="1">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2:25" ht="15.75" customHeight="1">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2:25" ht="15.75" customHeight="1">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2:25" ht="15.75" customHeight="1">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2:25" ht="15.75" customHeight="1">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2:25" ht="15.75" customHeight="1">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2:25" ht="15.75" customHeight="1">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2:25" ht="15.75" customHeight="1">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2:25" ht="15.75" customHeight="1">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2:25" ht="15.75" customHeight="1">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2:25" ht="15.75" customHeight="1">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2:25" ht="15.75" customHeight="1">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2:25" ht="15.75" customHeight="1">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2:25" ht="15.75" customHeight="1">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2:25" ht="15.75" customHeight="1">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2:25" ht="15.75" customHeight="1">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2:25" ht="15.75" customHeight="1">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2:25" ht="15.75" customHeight="1">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2:25" ht="15.75" customHeight="1">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2:25" ht="15.75" customHeight="1">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2:25" ht="15.75" customHeight="1">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2:25" ht="15.75" customHeight="1">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2:25" ht="15.75" customHeight="1">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2:25" ht="15.75" customHeight="1">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2:25" ht="15.75" customHeight="1">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2:25" ht="15.75" customHeight="1">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2:25" ht="15.75" customHeight="1">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2:25" ht="15.75" customHeight="1">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2:25" ht="15.75" customHeight="1">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2:25" ht="15.75" customHeight="1">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2:25" ht="15.75" customHeight="1">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2:25" ht="15.75" customHeight="1">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2:25" ht="15.75" customHeight="1">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2:25" ht="15.75" customHeight="1">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2:25" ht="15.75" customHeight="1">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2:25" ht="15.75" customHeight="1">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2:25" ht="15.75" customHeight="1">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2:25" ht="15.75" customHeight="1">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2:25" ht="15.75" customHeight="1">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2:25" ht="15.75" customHeight="1">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2:25" ht="15.75" customHeight="1">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2:25" ht="15.75" customHeight="1">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2:25" ht="15.75" customHeight="1">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2:25" ht="15.75" customHeight="1">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2:25" ht="15.75" customHeight="1">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2:25" ht="15.75" customHeight="1">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2:25" ht="15.75" customHeight="1">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2:25" ht="15.75" customHeight="1">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2:25" ht="15.75" customHeight="1">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2:25" ht="15.75" customHeight="1">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2:25" ht="15.75" customHeight="1">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2:25" ht="15.75" customHeight="1">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2:25" ht="15.75" customHeight="1">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2:25" ht="15.75" customHeight="1">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2:25" ht="15.75" customHeight="1">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2:25" ht="15.75" customHeight="1">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2:25" ht="15.75" customHeight="1">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2:25" ht="15.75" customHeight="1">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2:25" ht="15.75" customHeight="1">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2:25" ht="15.75" customHeight="1">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2:25" ht="15.75" customHeight="1">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2:25" ht="15.75" customHeight="1">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2:25" ht="15.75" customHeight="1">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2:25" ht="15.75" customHeight="1">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2:25" ht="15.75" customHeight="1">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2:25" ht="15.75" customHeight="1">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2:25" ht="15.75" customHeight="1">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2:25" ht="15.75" customHeight="1">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2:25" ht="15.75" customHeight="1">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2:25" ht="15.75" customHeight="1">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2:25" ht="15.75" customHeight="1">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2:25" ht="15.75" customHeight="1">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2:25" ht="15.75" customHeight="1">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2:25" ht="15.75" customHeight="1">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2:25" ht="15.75" customHeight="1">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2:25" ht="15.75" customHeight="1">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2:25" ht="15.75" customHeight="1">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2:25" ht="15.75" customHeight="1">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2:25" ht="15.75" customHeight="1">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2:25" ht="15.75" customHeight="1">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2:25" ht="15.75" customHeight="1">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2:25" ht="15.75" customHeight="1">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2:25" ht="15.75" customHeight="1">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2:25" ht="15.75" customHeight="1">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2:25" ht="15.75" customHeight="1">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2:25" ht="15.75" customHeight="1">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2:25" ht="15.75" customHeight="1">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2:25" ht="15.75" customHeight="1">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2:25" ht="15.75" customHeight="1">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2:25" ht="15.75" customHeight="1">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2:25" ht="15.75" customHeight="1">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2:25" ht="15.75" customHeight="1">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2:25" ht="15.75" customHeight="1">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2:25" ht="15.75" customHeight="1">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2:25" ht="15.75" customHeight="1">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2:25" ht="15.75" customHeight="1">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2:25" ht="15.75" customHeight="1">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2:25" ht="15.75" customHeight="1">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2:25" ht="15.75" customHeight="1">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2:25" ht="15.75" customHeight="1">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2:25" ht="15.75" customHeight="1">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2:25" ht="15.75" customHeight="1">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2:25" ht="15.75" customHeight="1">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2:25" ht="15.75" customHeight="1">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2:25" ht="15.75" customHeight="1">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2:25" ht="15.75" customHeight="1">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2:25" ht="15.75" customHeight="1">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2:25" ht="15.75" customHeight="1">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2:25" ht="15.75" customHeight="1">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2:25" ht="15.75" customHeight="1">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2:25" ht="15.75" customHeight="1">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2:25" ht="15.75" customHeight="1">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2:25" ht="15.75" customHeight="1">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2:25" ht="15.75" customHeight="1"/>
    <row r="217" spans="2:25" ht="15.75" customHeight="1"/>
    <row r="218" spans="2:25" ht="15.75" customHeight="1"/>
    <row r="219" spans="2:25" ht="15.75" customHeight="1"/>
    <row r="220" spans="2:25" ht="15.75" customHeight="1"/>
    <row r="221" spans="2:25" ht="15.75" customHeight="1"/>
    <row r="222" spans="2:25" ht="15.75" customHeight="1"/>
    <row r="223" spans="2:25" ht="15.75" customHeight="1"/>
    <row r="224" spans="2: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sheetData>
  <sheetProtection algorithmName="SHA-512" hashValue="eMwIvbCwukX+9/1VyC9p9955XYDUzv5OuLmLcroAzxOSLMwwauv3hN5hvaceVh3l0JVJHv1HuASu/JELHVfPZw==" saltValue="eEvQoDJci75cdzxD8wxpnA==" spinCount="100000" sheet="1" objects="1" scenarios="1" selectLockedCells="1"/>
  <mergeCells count="22">
    <mergeCell ref="B14:E14"/>
    <mergeCell ref="B9:E9"/>
    <mergeCell ref="N1:P1"/>
    <mergeCell ref="Q1:S1"/>
    <mergeCell ref="Q2:S2"/>
    <mergeCell ref="B8:E8"/>
    <mergeCell ref="B10:E10"/>
    <mergeCell ref="B11:E11"/>
    <mergeCell ref="B12:E12"/>
    <mergeCell ref="B13:E13"/>
    <mergeCell ref="B15:E15"/>
    <mergeCell ref="B16:E16"/>
    <mergeCell ref="B17:E17"/>
    <mergeCell ref="B18:E18"/>
    <mergeCell ref="B19:E19"/>
    <mergeCell ref="I23:L23"/>
    <mergeCell ref="A23:G23"/>
    <mergeCell ref="N23:P23"/>
    <mergeCell ref="Q23:R23"/>
    <mergeCell ref="N28:P28"/>
    <mergeCell ref="Q28:R28"/>
    <mergeCell ref="A28:F29"/>
  </mergeCells>
  <printOptions horizontalCentered="1"/>
  <pageMargins left="0.2" right="0.2" top="0.25" bottom="0.25" header="0.3" footer="0.3"/>
  <pageSetup scale="69" orientation="landscape" r:id="rId1"/>
  <headerFooter>
    <oddHeader>&amp;RJuly 4, 2023
Retail Pricing in Euros</oddHeader>
    <oddFooter>&amp;CP &amp;P/&amp;N</oddFooter>
  </headerFooter>
  <rowBreaks count="1" manualBreakCount="1">
    <brk id="30" max="2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49F61-E360-43CA-8B3E-1C8F4ACCB3A4}">
  <sheetPr>
    <pageSetUpPr fitToPage="1"/>
  </sheetPr>
  <dimension ref="A1:AD980"/>
  <sheetViews>
    <sheetView showGridLines="0" zoomScaleNormal="100" workbookViewId="0">
      <pane xSplit="11" ySplit="9" topLeftCell="L10" activePane="bottomRight" state="frozen"/>
      <selection pane="topRight" activeCell="L1" sqref="L1"/>
      <selection pane="bottomLeft" activeCell="A10" sqref="A10"/>
      <selection pane="bottomRight" activeCell="M23" sqref="M23"/>
    </sheetView>
  </sheetViews>
  <sheetFormatPr baseColWidth="10" defaultColWidth="14.44140625" defaultRowHeight="13.2"/>
  <cols>
    <col min="1" max="1" width="11.88671875" customWidth="1"/>
    <col min="2" max="2" width="33" customWidth="1"/>
    <col min="3" max="3" width="12.6640625" customWidth="1"/>
    <col min="5" max="5" width="1" customWidth="1"/>
    <col min="6" max="6" width="10.109375" customWidth="1"/>
    <col min="7" max="7" width="1" customWidth="1"/>
    <col min="8" max="8" width="10.44140625" hidden="1" customWidth="1"/>
    <col min="9" max="9" width="12" customWidth="1"/>
    <col min="10" max="10" width="1" customWidth="1"/>
    <col min="11" max="11" width="17.44140625" customWidth="1"/>
    <col min="12" max="12" width="1.5546875" customWidth="1"/>
    <col min="13" max="30" width="8.5546875" customWidth="1"/>
  </cols>
  <sheetData>
    <row r="1" spans="1:30" ht="15.75" customHeight="1">
      <c r="A1" s="1" t="s">
        <v>340</v>
      </c>
      <c r="D1" s="578"/>
      <c r="E1" s="168"/>
      <c r="F1" s="5"/>
      <c r="G1" s="168"/>
      <c r="H1" s="5"/>
      <c r="I1" s="5"/>
      <c r="J1" s="168"/>
      <c r="K1" s="5"/>
      <c r="L1" s="2"/>
      <c r="M1" s="2"/>
      <c r="N1" s="7"/>
      <c r="O1" s="7"/>
      <c r="P1" s="7"/>
      <c r="Q1" s="970"/>
      <c r="R1" s="970"/>
      <c r="S1" s="970"/>
      <c r="T1" s="970"/>
      <c r="V1" s="2"/>
      <c r="W1" s="2"/>
      <c r="X1" s="2"/>
      <c r="Y1" s="2"/>
      <c r="Z1" s="2"/>
      <c r="AA1" s="2"/>
      <c r="AB1" s="2"/>
      <c r="AC1" s="2"/>
      <c r="AD1" s="2"/>
    </row>
    <row r="2" spans="1:30" ht="15.75" customHeight="1">
      <c r="B2" s="5"/>
      <c r="D2" s="579"/>
      <c r="E2" s="5"/>
      <c r="F2" s="5"/>
      <c r="G2" s="5"/>
      <c r="H2" s="5"/>
      <c r="I2" s="5"/>
      <c r="J2" s="5"/>
      <c r="K2" s="5"/>
      <c r="L2" s="2"/>
      <c r="M2" s="2"/>
      <c r="N2" s="7"/>
      <c r="O2" s="7"/>
      <c r="P2" s="7"/>
      <c r="Q2" s="970"/>
      <c r="R2" s="970"/>
      <c r="S2" s="970"/>
      <c r="T2" s="970"/>
      <c r="V2" s="2"/>
      <c r="W2" s="2"/>
      <c r="X2" s="2"/>
      <c r="Y2" s="2"/>
      <c r="Z2" s="2"/>
      <c r="AA2" s="2"/>
      <c r="AB2" s="2"/>
      <c r="AC2" s="2"/>
      <c r="AD2" s="2"/>
    </row>
    <row r="3" spans="1:30" ht="15.75" customHeight="1">
      <c r="A3" s="171" t="s">
        <v>7</v>
      </c>
      <c r="B3" s="2"/>
      <c r="C3" s="2"/>
      <c r="D3" s="5"/>
      <c r="E3" s="5"/>
      <c r="F3" s="5"/>
      <c r="G3" s="5"/>
      <c r="H3" s="5"/>
      <c r="I3" s="5"/>
      <c r="J3" s="5"/>
      <c r="K3" s="5"/>
      <c r="L3" s="2"/>
      <c r="M3" s="2"/>
      <c r="N3" s="8"/>
      <c r="O3" s="8"/>
      <c r="P3" s="8"/>
      <c r="Q3" s="2"/>
      <c r="R3" s="2"/>
      <c r="S3" s="2"/>
      <c r="T3" s="2"/>
      <c r="U3" s="2"/>
      <c r="V3" s="2"/>
      <c r="W3" s="2"/>
      <c r="X3" s="2"/>
      <c r="Y3" s="2"/>
      <c r="Z3" s="2"/>
      <c r="AA3" s="2"/>
      <c r="AB3" s="2"/>
      <c r="AC3" s="2"/>
      <c r="AD3" s="2"/>
    </row>
    <row r="4" spans="1:30" ht="15.75" customHeight="1">
      <c r="A4" s="169" t="s">
        <v>74</v>
      </c>
      <c r="B4" s="170" t="s">
        <v>202</v>
      </c>
      <c r="C4" s="2"/>
      <c r="D4" s="5"/>
      <c r="E4" s="5"/>
      <c r="F4" s="5"/>
      <c r="G4" s="5"/>
      <c r="H4" s="5"/>
      <c r="I4" s="5"/>
      <c r="J4" s="5"/>
      <c r="K4" s="5"/>
      <c r="L4" s="2"/>
      <c r="M4" s="2"/>
      <c r="N4" s="8"/>
      <c r="O4" s="8"/>
      <c r="P4" s="8"/>
      <c r="Q4" s="9"/>
      <c r="R4" s="2"/>
      <c r="S4" s="2"/>
      <c r="T4" s="2"/>
      <c r="U4" s="2"/>
      <c r="V4" s="2"/>
      <c r="W4" s="2"/>
      <c r="X4" s="2"/>
      <c r="Y4" s="2"/>
      <c r="Z4" s="2"/>
      <c r="AA4" s="2"/>
      <c r="AB4" s="2"/>
      <c r="AC4" s="2"/>
      <c r="AD4" s="2"/>
    </row>
    <row r="5" spans="1:30" ht="15" customHeight="1">
      <c r="B5" s="173" t="s">
        <v>203</v>
      </c>
      <c r="C5" s="2"/>
      <c r="D5" s="5"/>
      <c r="E5" s="5"/>
      <c r="F5" s="5"/>
      <c r="G5" s="5"/>
      <c r="H5" s="5"/>
      <c r="I5" s="5"/>
      <c r="J5" s="5"/>
      <c r="K5" s="5"/>
      <c r="L5" s="2"/>
      <c r="M5" s="2"/>
      <c r="N5" s="2"/>
      <c r="O5" s="2"/>
      <c r="P5" s="2"/>
      <c r="Q5" s="9"/>
      <c r="R5" s="2"/>
      <c r="S5" s="2"/>
      <c r="T5" s="2"/>
      <c r="U5" s="2"/>
      <c r="V5" s="2"/>
      <c r="W5" s="2"/>
      <c r="X5" s="2"/>
      <c r="Y5" s="2"/>
      <c r="Z5" s="2"/>
      <c r="AA5" s="2"/>
      <c r="AB5" s="2"/>
      <c r="AC5" s="2"/>
      <c r="AD5" s="2"/>
    </row>
    <row r="6" spans="1:30" ht="15.75" customHeight="1">
      <c r="A6" s="169" t="s">
        <v>73</v>
      </c>
      <c r="B6" s="170" t="s">
        <v>77</v>
      </c>
      <c r="C6" s="2"/>
      <c r="D6" s="5"/>
      <c r="E6" s="5"/>
      <c r="F6" s="5"/>
      <c r="G6" s="5"/>
      <c r="H6" s="5"/>
      <c r="I6" s="5"/>
      <c r="J6" s="5"/>
      <c r="K6" s="5"/>
      <c r="L6" s="2"/>
      <c r="M6" s="2"/>
      <c r="N6" s="2"/>
      <c r="O6" s="2"/>
      <c r="P6" s="2"/>
      <c r="Q6" s="11"/>
      <c r="R6" s="2"/>
      <c r="S6" s="2"/>
      <c r="T6" s="2"/>
      <c r="U6" s="2"/>
      <c r="V6" s="2"/>
      <c r="W6" s="2"/>
      <c r="X6" s="2"/>
      <c r="Y6" s="2"/>
      <c r="Z6" s="2"/>
      <c r="AA6" s="2"/>
      <c r="AB6" s="2"/>
      <c r="AC6" s="2"/>
      <c r="AD6" s="2"/>
    </row>
    <row r="7" spans="1:30" ht="15.75" customHeight="1">
      <c r="A7" s="2"/>
      <c r="B7" s="172" t="s">
        <v>76</v>
      </c>
      <c r="D7" s="5"/>
      <c r="E7" s="5"/>
      <c r="F7" s="5"/>
      <c r="G7" s="5"/>
      <c r="H7" s="5"/>
      <c r="I7" s="5"/>
      <c r="J7" s="5"/>
      <c r="K7" s="5"/>
      <c r="L7" s="2"/>
      <c r="M7" s="2"/>
      <c r="N7" s="2"/>
      <c r="O7" s="2"/>
      <c r="P7" s="2"/>
      <c r="R7" s="2"/>
      <c r="S7" s="2"/>
      <c r="T7" s="2"/>
      <c r="U7" s="2"/>
      <c r="V7" s="2"/>
      <c r="W7" s="2"/>
      <c r="X7" s="2"/>
      <c r="Y7" s="2"/>
      <c r="Z7" s="2"/>
      <c r="AA7" s="2"/>
      <c r="AB7" s="2"/>
      <c r="AC7" s="2"/>
      <c r="AD7" s="2"/>
    </row>
    <row r="8" spans="1:30" ht="52.8">
      <c r="A8" s="17" t="s">
        <v>19</v>
      </c>
      <c r="B8" s="580" t="s">
        <v>80</v>
      </c>
      <c r="C8" s="574" t="s">
        <v>204</v>
      </c>
      <c r="D8" s="574" t="s">
        <v>205</v>
      </c>
      <c r="E8" s="174"/>
      <c r="F8" s="20" t="s">
        <v>82</v>
      </c>
      <c r="G8" s="174"/>
      <c r="H8" s="20" t="s">
        <v>206</v>
      </c>
      <c r="I8" s="20" t="s">
        <v>196</v>
      </c>
      <c r="J8" s="174"/>
      <c r="K8" s="18" t="s">
        <v>25</v>
      </c>
      <c r="L8" s="581"/>
      <c r="M8" s="582" t="s">
        <v>207</v>
      </c>
      <c r="N8" s="583" t="s">
        <v>208</v>
      </c>
      <c r="O8" s="584" t="s">
        <v>209</v>
      </c>
      <c r="P8" s="195" t="s">
        <v>210</v>
      </c>
      <c r="Q8" s="585" t="s">
        <v>211</v>
      </c>
      <c r="R8" s="586" t="s">
        <v>212</v>
      </c>
      <c r="S8" s="587" t="s">
        <v>213</v>
      </c>
      <c r="T8" s="588" t="s">
        <v>214</v>
      </c>
      <c r="U8" s="589" t="s">
        <v>215</v>
      </c>
      <c r="V8" s="590" t="s">
        <v>216</v>
      </c>
      <c r="W8" s="591" t="s">
        <v>217</v>
      </c>
      <c r="X8" s="592" t="s">
        <v>218</v>
      </c>
      <c r="Y8" s="593" t="s">
        <v>219</v>
      </c>
      <c r="Z8" s="594" t="s">
        <v>220</v>
      </c>
      <c r="AA8" s="595" t="s">
        <v>221</v>
      </c>
      <c r="AB8" s="596" t="s">
        <v>222</v>
      </c>
      <c r="AC8" s="597" t="s">
        <v>223</v>
      </c>
      <c r="AD8" s="598" t="s">
        <v>224</v>
      </c>
    </row>
    <row r="9" spans="1:30" ht="6.75" customHeight="1" thickBot="1">
      <c r="A9" s="278"/>
      <c r="B9" s="572"/>
      <c r="C9" s="573"/>
      <c r="D9" s="188"/>
      <c r="E9" s="188"/>
      <c r="F9" s="188"/>
      <c r="G9" s="188"/>
      <c r="H9" s="188"/>
      <c r="I9" s="188"/>
      <c r="J9" s="188"/>
      <c r="K9" s="188"/>
      <c r="L9" s="25"/>
      <c r="M9" s="599"/>
      <c r="N9" s="600"/>
      <c r="O9" s="601"/>
      <c r="P9" s="193"/>
      <c r="Q9" s="602"/>
      <c r="R9" s="603"/>
      <c r="S9" s="604"/>
      <c r="T9" s="605"/>
      <c r="U9" s="606"/>
      <c r="V9" s="607"/>
      <c r="W9" s="608"/>
      <c r="X9" s="609"/>
      <c r="Y9" s="610"/>
      <c r="Z9" s="611"/>
      <c r="AA9" s="612"/>
      <c r="AB9" s="613"/>
      <c r="AC9" s="614"/>
      <c r="AD9" s="615"/>
    </row>
    <row r="10" spans="1:30" ht="15.75" customHeight="1">
      <c r="A10" s="279" t="s">
        <v>225</v>
      </c>
      <c r="B10" s="575" t="s">
        <v>226</v>
      </c>
      <c r="C10" s="185" t="s">
        <v>227</v>
      </c>
      <c r="D10" s="185" t="s">
        <v>228</v>
      </c>
      <c r="E10" s="185"/>
      <c r="F10" s="616">
        <f t="shared" ref="F10:F41" si="0">SUM(M10:AD10)</f>
        <v>0</v>
      </c>
      <c r="G10" s="179"/>
      <c r="H10" s="187">
        <v>300</v>
      </c>
      <c r="I10" s="560">
        <f>ROUND(H10*'Exchange Rate'!$B$3*'Exchange Rate'!$B$8,2)</f>
        <v>310.2</v>
      </c>
      <c r="J10" s="179"/>
      <c r="K10" s="562">
        <f>F10*I10</f>
        <v>0</v>
      </c>
      <c r="L10" s="25"/>
      <c r="M10" s="617"/>
      <c r="N10" s="618"/>
      <c r="O10" s="619"/>
      <c r="P10" s="220"/>
      <c r="Q10" s="620"/>
      <c r="R10" s="621"/>
      <c r="S10" s="622"/>
      <c r="T10" s="623"/>
      <c r="U10" s="624"/>
      <c r="V10" s="625"/>
      <c r="W10" s="626"/>
      <c r="X10" s="627"/>
      <c r="Y10" s="628"/>
      <c r="Z10" s="629"/>
      <c r="AA10" s="630"/>
      <c r="AB10" s="631"/>
      <c r="AC10" s="632"/>
      <c r="AD10" s="633"/>
    </row>
    <row r="11" spans="1:30" ht="15.75" customHeight="1">
      <c r="A11" s="280" t="s">
        <v>229</v>
      </c>
      <c r="B11" s="571" t="s">
        <v>230</v>
      </c>
      <c r="C11" s="175" t="s">
        <v>231</v>
      </c>
      <c r="D11" s="175" t="s">
        <v>228</v>
      </c>
      <c r="E11" s="185"/>
      <c r="F11" s="616">
        <f t="shared" si="0"/>
        <v>0</v>
      </c>
      <c r="G11" s="42"/>
      <c r="H11" s="177">
        <v>302.7</v>
      </c>
      <c r="I11" s="560">
        <f>ROUND(H11*'Exchange Rate'!$B$3*'Exchange Rate'!$B$8,2)</f>
        <v>312.99</v>
      </c>
      <c r="J11" s="42"/>
      <c r="K11" s="562">
        <f t="shared" ref="K11:K59" si="1">F11*I11</f>
        <v>0</v>
      </c>
      <c r="L11" s="25"/>
      <c r="M11" s="634"/>
      <c r="N11" s="635"/>
      <c r="O11" s="636"/>
      <c r="P11" s="221"/>
      <c r="Q11" s="637"/>
      <c r="R11" s="638"/>
      <c r="S11" s="639"/>
      <c r="T11" s="640"/>
      <c r="U11" s="641"/>
      <c r="V11" s="642"/>
      <c r="W11" s="643"/>
      <c r="X11" s="644"/>
      <c r="Y11" s="645"/>
      <c r="Z11" s="646"/>
      <c r="AA11" s="647"/>
      <c r="AB11" s="648"/>
      <c r="AC11" s="649"/>
      <c r="AD11" s="650"/>
    </row>
    <row r="12" spans="1:30" ht="15.75" customHeight="1">
      <c r="A12" s="280" t="s">
        <v>232</v>
      </c>
      <c r="B12" s="571" t="s">
        <v>233</v>
      </c>
      <c r="C12" s="175" t="s">
        <v>231</v>
      </c>
      <c r="D12" s="175" t="s">
        <v>228</v>
      </c>
      <c r="E12" s="185"/>
      <c r="F12" s="616">
        <f t="shared" si="0"/>
        <v>0</v>
      </c>
      <c r="G12" s="42"/>
      <c r="H12" s="177">
        <v>326.2</v>
      </c>
      <c r="I12" s="560">
        <f>ROUND(H12*'Exchange Rate'!$B$3*'Exchange Rate'!$B$8,2)</f>
        <v>337.29</v>
      </c>
      <c r="J12" s="42"/>
      <c r="K12" s="562">
        <f t="shared" si="1"/>
        <v>0</v>
      </c>
      <c r="L12" s="25"/>
      <c r="M12" s="634"/>
      <c r="N12" s="635"/>
      <c r="O12" s="636"/>
      <c r="P12" s="221"/>
      <c r="Q12" s="637"/>
      <c r="R12" s="638"/>
      <c r="S12" s="639"/>
      <c r="T12" s="640"/>
      <c r="U12" s="641"/>
      <c r="V12" s="642"/>
      <c r="W12" s="643"/>
      <c r="X12" s="644"/>
      <c r="Y12" s="645"/>
      <c r="Z12" s="646"/>
      <c r="AA12" s="647"/>
      <c r="AB12" s="648"/>
      <c r="AC12" s="649"/>
      <c r="AD12" s="650"/>
    </row>
    <row r="13" spans="1:30" ht="15.75" customHeight="1">
      <c r="A13" s="280" t="s">
        <v>234</v>
      </c>
      <c r="B13" s="571" t="s">
        <v>235</v>
      </c>
      <c r="C13" s="175" t="s">
        <v>227</v>
      </c>
      <c r="D13" s="175" t="s">
        <v>228</v>
      </c>
      <c r="E13" s="185"/>
      <c r="F13" s="616">
        <f t="shared" si="0"/>
        <v>0</v>
      </c>
      <c r="G13" s="42"/>
      <c r="H13" s="177">
        <v>335.22</v>
      </c>
      <c r="I13" s="560">
        <f>ROUND(H13*'Exchange Rate'!$B$3*'Exchange Rate'!$B$8,2)</f>
        <v>346.62</v>
      </c>
      <c r="J13" s="42"/>
      <c r="K13" s="562">
        <f t="shared" si="1"/>
        <v>0</v>
      </c>
      <c r="L13" s="25"/>
      <c r="M13" s="634"/>
      <c r="N13" s="635"/>
      <c r="O13" s="636"/>
      <c r="P13" s="221"/>
      <c r="Q13" s="637"/>
      <c r="R13" s="638"/>
      <c r="S13" s="639"/>
      <c r="T13" s="640"/>
      <c r="U13" s="641"/>
      <c r="V13" s="651"/>
      <c r="W13" s="643"/>
      <c r="X13" s="644"/>
      <c r="Y13" s="645"/>
      <c r="Z13" s="646"/>
      <c r="AA13" s="647"/>
      <c r="AB13" s="648"/>
      <c r="AC13" s="649"/>
      <c r="AD13" s="650"/>
    </row>
    <row r="14" spans="1:30" ht="15.75" customHeight="1">
      <c r="A14" s="280" t="s">
        <v>236</v>
      </c>
      <c r="B14" s="571" t="s">
        <v>237</v>
      </c>
      <c r="C14" s="178" t="s">
        <v>238</v>
      </c>
      <c r="D14" s="178" t="s">
        <v>228</v>
      </c>
      <c r="E14" s="185"/>
      <c r="F14" s="616">
        <f t="shared" si="0"/>
        <v>0</v>
      </c>
      <c r="G14" s="42"/>
      <c r="H14" s="177">
        <v>310.64</v>
      </c>
      <c r="I14" s="560">
        <f>ROUND(H14*'Exchange Rate'!$B$3*'Exchange Rate'!$B$8,2)</f>
        <v>321.2</v>
      </c>
      <c r="J14" s="42"/>
      <c r="K14" s="562">
        <f t="shared" si="1"/>
        <v>0</v>
      </c>
      <c r="L14" s="25"/>
      <c r="M14" s="634"/>
      <c r="N14" s="635"/>
      <c r="O14" s="636"/>
      <c r="P14" s="221"/>
      <c r="Q14" s="637"/>
      <c r="R14" s="638"/>
      <c r="S14" s="639"/>
      <c r="T14" s="640"/>
      <c r="U14" s="641"/>
      <c r="V14" s="651"/>
      <c r="W14" s="643"/>
      <c r="X14" s="644"/>
      <c r="Y14" s="645"/>
      <c r="Z14" s="646"/>
      <c r="AA14" s="647"/>
      <c r="AB14" s="648"/>
      <c r="AC14" s="649"/>
      <c r="AD14" s="650"/>
    </row>
    <row r="15" spans="1:30" ht="15.75" customHeight="1">
      <c r="A15" s="280" t="s">
        <v>239</v>
      </c>
      <c r="B15" s="571" t="s">
        <v>240</v>
      </c>
      <c r="C15" s="178" t="s">
        <v>231</v>
      </c>
      <c r="D15" s="178" t="s">
        <v>241</v>
      </c>
      <c r="E15" s="185"/>
      <c r="F15" s="616">
        <f t="shared" si="0"/>
        <v>0</v>
      </c>
      <c r="G15" s="42"/>
      <c r="H15" s="177">
        <v>328.5</v>
      </c>
      <c r="I15" s="560">
        <f>ROUND(H15*'Exchange Rate'!$B$3*'Exchange Rate'!$B$8,2)</f>
        <v>339.67</v>
      </c>
      <c r="J15" s="42"/>
      <c r="K15" s="562">
        <f t="shared" si="1"/>
        <v>0</v>
      </c>
      <c r="L15" s="25"/>
      <c r="M15" s="634"/>
      <c r="N15" s="635"/>
      <c r="O15" s="636"/>
      <c r="P15" s="221"/>
      <c r="Q15" s="637"/>
      <c r="R15" s="638"/>
      <c r="S15" s="639"/>
      <c r="T15" s="640"/>
      <c r="U15" s="641"/>
      <c r="V15" s="651"/>
      <c r="W15" s="643"/>
      <c r="X15" s="644"/>
      <c r="Y15" s="645"/>
      <c r="Z15" s="646"/>
      <c r="AA15" s="647"/>
      <c r="AB15" s="648"/>
      <c r="AC15" s="649"/>
      <c r="AD15" s="650"/>
    </row>
    <row r="16" spans="1:30" ht="15.75" customHeight="1">
      <c r="A16" s="280" t="s">
        <v>242</v>
      </c>
      <c r="B16" s="571" t="s">
        <v>243</v>
      </c>
      <c r="C16" s="175" t="s">
        <v>231</v>
      </c>
      <c r="D16" s="175" t="s">
        <v>241</v>
      </c>
      <c r="E16" s="185"/>
      <c r="F16" s="616">
        <f t="shared" si="0"/>
        <v>0</v>
      </c>
      <c r="G16" s="42"/>
      <c r="H16" s="177">
        <v>374.84</v>
      </c>
      <c r="I16" s="560">
        <f>ROUND(H16*'Exchange Rate'!$B$3*'Exchange Rate'!$B$8,2)</f>
        <v>387.58</v>
      </c>
      <c r="J16" s="42"/>
      <c r="K16" s="562">
        <f t="shared" si="1"/>
        <v>0</v>
      </c>
      <c r="L16" s="25"/>
      <c r="M16" s="634"/>
      <c r="N16" s="635"/>
      <c r="O16" s="636"/>
      <c r="P16" s="221"/>
      <c r="Q16" s="637"/>
      <c r="R16" s="638"/>
      <c r="S16" s="639"/>
      <c r="T16" s="640"/>
      <c r="U16" s="641"/>
      <c r="V16" s="651"/>
      <c r="W16" s="643"/>
      <c r="X16" s="644"/>
      <c r="Y16" s="645"/>
      <c r="Z16" s="646"/>
      <c r="AA16" s="647"/>
      <c r="AB16" s="648"/>
      <c r="AC16" s="649"/>
      <c r="AD16" s="650"/>
    </row>
    <row r="17" spans="1:30" ht="15.75" customHeight="1">
      <c r="A17" s="280" t="s">
        <v>244</v>
      </c>
      <c r="B17" s="571" t="s">
        <v>245</v>
      </c>
      <c r="C17" s="175" t="s">
        <v>231</v>
      </c>
      <c r="D17" s="175" t="s">
        <v>241</v>
      </c>
      <c r="E17" s="185"/>
      <c r="F17" s="616">
        <f t="shared" si="0"/>
        <v>0</v>
      </c>
      <c r="G17" s="42"/>
      <c r="H17" s="177">
        <v>452.02</v>
      </c>
      <c r="I17" s="560">
        <f>ROUND(H17*'Exchange Rate'!$B$3*'Exchange Rate'!$B$8,2)</f>
        <v>467.39</v>
      </c>
      <c r="J17" s="42"/>
      <c r="K17" s="562">
        <f t="shared" si="1"/>
        <v>0</v>
      </c>
      <c r="L17" s="25"/>
      <c r="M17" s="634"/>
      <c r="N17" s="635"/>
      <c r="O17" s="636"/>
      <c r="P17" s="221"/>
      <c r="Q17" s="637"/>
      <c r="R17" s="638"/>
      <c r="S17" s="639"/>
      <c r="T17" s="640"/>
      <c r="U17" s="641"/>
      <c r="V17" s="651"/>
      <c r="W17" s="643"/>
      <c r="X17" s="644"/>
      <c r="Y17" s="645"/>
      <c r="Z17" s="646"/>
      <c r="AA17" s="647"/>
      <c r="AB17" s="648"/>
      <c r="AC17" s="649"/>
      <c r="AD17" s="650"/>
    </row>
    <row r="18" spans="1:30" ht="15.75" customHeight="1">
      <c r="A18" s="280" t="s">
        <v>246</v>
      </c>
      <c r="B18" s="571" t="s">
        <v>247</v>
      </c>
      <c r="C18" s="178" t="s">
        <v>227</v>
      </c>
      <c r="D18" s="178" t="s">
        <v>241</v>
      </c>
      <c r="E18" s="185"/>
      <c r="F18" s="616">
        <f t="shared" si="0"/>
        <v>0</v>
      </c>
      <c r="G18" s="42"/>
      <c r="H18" s="177">
        <v>456.08</v>
      </c>
      <c r="I18" s="560">
        <f>ROUND(H18*'Exchange Rate'!$B$3*'Exchange Rate'!$B$8,2)</f>
        <v>471.59</v>
      </c>
      <c r="J18" s="42"/>
      <c r="K18" s="562">
        <f t="shared" si="1"/>
        <v>0</v>
      </c>
      <c r="L18" s="25"/>
      <c r="M18" s="634"/>
      <c r="N18" s="635"/>
      <c r="O18" s="636"/>
      <c r="P18" s="221"/>
      <c r="Q18" s="637"/>
      <c r="R18" s="638"/>
      <c r="S18" s="639"/>
      <c r="T18" s="640"/>
      <c r="U18" s="641"/>
      <c r="V18" s="651"/>
      <c r="W18" s="643"/>
      <c r="X18" s="644"/>
      <c r="Y18" s="645"/>
      <c r="Z18" s="646"/>
      <c r="AA18" s="647"/>
      <c r="AB18" s="648"/>
      <c r="AC18" s="649"/>
      <c r="AD18" s="650"/>
    </row>
    <row r="19" spans="1:30" ht="15.75" customHeight="1">
      <c r="A19" s="280" t="s">
        <v>248</v>
      </c>
      <c r="B19" s="571" t="s">
        <v>249</v>
      </c>
      <c r="C19" s="178" t="s">
        <v>227</v>
      </c>
      <c r="D19" s="178" t="s">
        <v>241</v>
      </c>
      <c r="E19" s="185"/>
      <c r="F19" s="616">
        <f t="shared" si="0"/>
        <v>0</v>
      </c>
      <c r="G19" s="42"/>
      <c r="H19" s="177">
        <v>477.74</v>
      </c>
      <c r="I19" s="560">
        <f>ROUND(H19*'Exchange Rate'!$B$3*'Exchange Rate'!$B$8,2)</f>
        <v>493.98</v>
      </c>
      <c r="J19" s="42"/>
      <c r="K19" s="562">
        <f t="shared" si="1"/>
        <v>0</v>
      </c>
      <c r="L19" s="25"/>
      <c r="M19" s="634"/>
      <c r="N19" s="635"/>
      <c r="O19" s="636"/>
      <c r="P19" s="221"/>
      <c r="Q19" s="637"/>
      <c r="R19" s="638"/>
      <c r="S19" s="639"/>
      <c r="T19" s="640"/>
      <c r="U19" s="641"/>
      <c r="V19" s="651"/>
      <c r="W19" s="643"/>
      <c r="X19" s="644"/>
      <c r="Y19" s="645"/>
      <c r="Z19" s="646"/>
      <c r="AA19" s="647"/>
      <c r="AB19" s="648"/>
      <c r="AC19" s="649"/>
      <c r="AD19" s="650"/>
    </row>
    <row r="20" spans="1:30" ht="15.75" customHeight="1">
      <c r="A20" s="279" t="s">
        <v>250</v>
      </c>
      <c r="B20" s="652" t="s">
        <v>251</v>
      </c>
      <c r="C20" s="178" t="s">
        <v>252</v>
      </c>
      <c r="D20" s="178" t="s">
        <v>253</v>
      </c>
      <c r="E20" s="185"/>
      <c r="F20" s="616">
        <f t="shared" si="0"/>
        <v>0</v>
      </c>
      <c r="G20" s="179"/>
      <c r="H20" s="187">
        <v>241.2</v>
      </c>
      <c r="I20" s="560">
        <f>ROUND(H20*'Exchange Rate'!$B$3*'Exchange Rate'!$B$8,2)</f>
        <v>249.4</v>
      </c>
      <c r="J20" s="179"/>
      <c r="K20" s="562">
        <f t="shared" si="1"/>
        <v>0</v>
      </c>
      <c r="L20" s="25"/>
      <c r="M20" s="634"/>
      <c r="N20" s="635"/>
      <c r="O20" s="636"/>
      <c r="P20" s="221"/>
      <c r="Q20" s="637"/>
      <c r="R20" s="638"/>
      <c r="S20" s="639"/>
      <c r="T20" s="640"/>
      <c r="U20" s="641"/>
      <c r="V20" s="651"/>
      <c r="W20" s="643"/>
      <c r="X20" s="644"/>
      <c r="Y20" s="645"/>
      <c r="Z20" s="646"/>
      <c r="AA20" s="647"/>
      <c r="AB20" s="648"/>
      <c r="AC20" s="649"/>
      <c r="AD20" s="650"/>
    </row>
    <row r="21" spans="1:30" ht="15.75" customHeight="1">
      <c r="A21" s="279" t="s">
        <v>254</v>
      </c>
      <c r="B21" s="652" t="s">
        <v>255</v>
      </c>
      <c r="C21" s="178" t="s">
        <v>252</v>
      </c>
      <c r="D21" s="178" t="s">
        <v>253</v>
      </c>
      <c r="E21" s="185"/>
      <c r="F21" s="616">
        <f t="shared" si="0"/>
        <v>0</v>
      </c>
      <c r="G21" s="179"/>
      <c r="H21" s="187">
        <v>239.18</v>
      </c>
      <c r="I21" s="560">
        <f>ROUND(H21*'Exchange Rate'!$B$3*'Exchange Rate'!$B$8,2)</f>
        <v>247.31</v>
      </c>
      <c r="J21" s="179"/>
      <c r="K21" s="562">
        <f t="shared" si="1"/>
        <v>0</v>
      </c>
      <c r="L21" s="25"/>
      <c r="M21" s="634"/>
      <c r="N21" s="635"/>
      <c r="O21" s="636"/>
      <c r="P21" s="221"/>
      <c r="Q21" s="637"/>
      <c r="R21" s="638"/>
      <c r="S21" s="639"/>
      <c r="T21" s="640"/>
      <c r="U21" s="641"/>
      <c r="V21" s="651"/>
      <c r="W21" s="643"/>
      <c r="X21" s="644"/>
      <c r="Y21" s="645"/>
      <c r="Z21" s="646"/>
      <c r="AA21" s="647"/>
      <c r="AB21" s="648"/>
      <c r="AC21" s="649"/>
      <c r="AD21" s="650"/>
    </row>
    <row r="22" spans="1:30" ht="15.75" customHeight="1">
      <c r="A22" s="279" t="s">
        <v>256</v>
      </c>
      <c r="B22" s="652" t="s">
        <v>257</v>
      </c>
      <c r="C22" s="178" t="s">
        <v>238</v>
      </c>
      <c r="D22" s="178" t="s">
        <v>253</v>
      </c>
      <c r="E22" s="185"/>
      <c r="F22" s="616">
        <f t="shared" si="0"/>
        <v>0</v>
      </c>
      <c r="G22" s="179"/>
      <c r="H22" s="187">
        <v>247.22</v>
      </c>
      <c r="I22" s="560">
        <f>ROUND(H22*'Exchange Rate'!$B$3*'Exchange Rate'!$B$8,2)</f>
        <v>255.63</v>
      </c>
      <c r="J22" s="179"/>
      <c r="K22" s="562">
        <f t="shared" si="1"/>
        <v>0</v>
      </c>
      <c r="L22" s="25"/>
      <c r="M22" s="634"/>
      <c r="N22" s="635"/>
      <c r="O22" s="636"/>
      <c r="P22" s="221"/>
      <c r="Q22" s="637"/>
      <c r="R22" s="638"/>
      <c r="S22" s="639"/>
      <c r="T22" s="640"/>
      <c r="U22" s="641"/>
      <c r="V22" s="651"/>
      <c r="W22" s="643"/>
      <c r="X22" s="644"/>
      <c r="Y22" s="645"/>
      <c r="Z22" s="646"/>
      <c r="AA22" s="647"/>
      <c r="AB22" s="648"/>
      <c r="AC22" s="649"/>
      <c r="AD22" s="650"/>
    </row>
    <row r="23" spans="1:30" ht="15.75" customHeight="1">
      <c r="A23" s="279" t="s">
        <v>258</v>
      </c>
      <c r="B23" s="652" t="s">
        <v>259</v>
      </c>
      <c r="C23" s="178" t="s">
        <v>238</v>
      </c>
      <c r="D23" s="178" t="s">
        <v>228</v>
      </c>
      <c r="E23" s="185"/>
      <c r="F23" s="616">
        <f t="shared" si="0"/>
        <v>0</v>
      </c>
      <c r="G23" s="179"/>
      <c r="H23" s="187">
        <v>315.56</v>
      </c>
      <c r="I23" s="560">
        <f>ROUND(H23*'Exchange Rate'!$B$3*'Exchange Rate'!$B$8,2)</f>
        <v>326.29000000000002</v>
      </c>
      <c r="J23" s="179"/>
      <c r="K23" s="562">
        <f t="shared" si="1"/>
        <v>0</v>
      </c>
      <c r="L23" s="25"/>
      <c r="M23" s="634"/>
      <c r="N23" s="635"/>
      <c r="O23" s="636"/>
      <c r="P23" s="221"/>
      <c r="Q23" s="637"/>
      <c r="R23" s="638"/>
      <c r="S23" s="639"/>
      <c r="T23" s="640"/>
      <c r="U23" s="641"/>
      <c r="V23" s="651"/>
      <c r="W23" s="643"/>
      <c r="X23" s="644"/>
      <c r="Y23" s="645"/>
      <c r="Z23" s="646"/>
      <c r="AA23" s="647"/>
      <c r="AB23" s="648"/>
      <c r="AC23" s="649"/>
      <c r="AD23" s="650"/>
    </row>
    <row r="24" spans="1:30" ht="15.75" customHeight="1">
      <c r="A24" s="279" t="s">
        <v>260</v>
      </c>
      <c r="B24" s="652" t="s">
        <v>261</v>
      </c>
      <c r="C24" s="178" t="s">
        <v>231</v>
      </c>
      <c r="D24" s="178" t="s">
        <v>228</v>
      </c>
      <c r="E24" s="185"/>
      <c r="F24" s="616">
        <f t="shared" si="0"/>
        <v>0</v>
      </c>
      <c r="G24" s="179"/>
      <c r="H24" s="187">
        <v>312.94</v>
      </c>
      <c r="I24" s="560">
        <f>ROUND(H24*'Exchange Rate'!$B$3*'Exchange Rate'!$B$8,2)</f>
        <v>323.58</v>
      </c>
      <c r="J24" s="179"/>
      <c r="K24" s="562">
        <f t="shared" si="1"/>
        <v>0</v>
      </c>
      <c r="L24" s="25"/>
      <c r="M24" s="634"/>
      <c r="N24" s="635"/>
      <c r="O24" s="636"/>
      <c r="P24" s="221"/>
      <c r="Q24" s="637"/>
      <c r="R24" s="638"/>
      <c r="S24" s="639"/>
      <c r="T24" s="640"/>
      <c r="U24" s="641"/>
      <c r="V24" s="651"/>
      <c r="W24" s="643"/>
      <c r="X24" s="644"/>
      <c r="Y24" s="645"/>
      <c r="Z24" s="646"/>
      <c r="AA24" s="647"/>
      <c r="AB24" s="648"/>
      <c r="AC24" s="649"/>
      <c r="AD24" s="650"/>
    </row>
    <row r="25" spans="1:30" ht="15.75" customHeight="1">
      <c r="A25" s="279" t="s">
        <v>262</v>
      </c>
      <c r="B25" s="652" t="s">
        <v>263</v>
      </c>
      <c r="C25" s="178" t="s">
        <v>231</v>
      </c>
      <c r="D25" s="178" t="s">
        <v>253</v>
      </c>
      <c r="E25" s="185"/>
      <c r="F25" s="616">
        <f t="shared" si="0"/>
        <v>0</v>
      </c>
      <c r="G25" s="179"/>
      <c r="H25" s="187">
        <v>310.76</v>
      </c>
      <c r="I25" s="560">
        <f>ROUND(H25*'Exchange Rate'!$B$3*'Exchange Rate'!$B$8,2)</f>
        <v>321.33</v>
      </c>
      <c r="J25" s="179"/>
      <c r="K25" s="562">
        <f t="shared" si="1"/>
        <v>0</v>
      </c>
      <c r="L25" s="25"/>
      <c r="M25" s="634"/>
      <c r="N25" s="635"/>
      <c r="O25" s="636"/>
      <c r="P25" s="221"/>
      <c r="Q25" s="637"/>
      <c r="R25" s="638"/>
      <c r="S25" s="639"/>
      <c r="T25" s="640"/>
      <c r="U25" s="641"/>
      <c r="V25" s="651"/>
      <c r="W25" s="643"/>
      <c r="X25" s="644"/>
      <c r="Y25" s="645"/>
      <c r="Z25" s="646"/>
      <c r="AA25" s="647"/>
      <c r="AB25" s="648"/>
      <c r="AC25" s="649"/>
      <c r="AD25" s="650"/>
    </row>
    <row r="26" spans="1:30" ht="15.75" customHeight="1">
      <c r="A26" s="279" t="s">
        <v>264</v>
      </c>
      <c r="B26" s="652" t="s">
        <v>265</v>
      </c>
      <c r="C26" s="178" t="s">
        <v>231</v>
      </c>
      <c r="D26" s="178" t="s">
        <v>228</v>
      </c>
      <c r="E26" s="185"/>
      <c r="F26" s="616">
        <f t="shared" si="0"/>
        <v>0</v>
      </c>
      <c r="G26" s="179"/>
      <c r="H26" s="187">
        <v>373.52</v>
      </c>
      <c r="I26" s="560">
        <f>ROUND(H26*'Exchange Rate'!$B$3*'Exchange Rate'!$B$8,2)</f>
        <v>386.22</v>
      </c>
      <c r="J26" s="179"/>
      <c r="K26" s="562">
        <f t="shared" si="1"/>
        <v>0</v>
      </c>
      <c r="L26" s="25"/>
      <c r="M26" s="634"/>
      <c r="N26" s="635"/>
      <c r="O26" s="636"/>
      <c r="P26" s="221"/>
      <c r="Q26" s="637"/>
      <c r="R26" s="638"/>
      <c r="S26" s="639"/>
      <c r="T26" s="640"/>
      <c r="U26" s="641"/>
      <c r="V26" s="651"/>
      <c r="W26" s="643"/>
      <c r="X26" s="644"/>
      <c r="Y26" s="645"/>
      <c r="Z26" s="646"/>
      <c r="AA26" s="647"/>
      <c r="AB26" s="648"/>
      <c r="AC26" s="649"/>
      <c r="AD26" s="650"/>
    </row>
    <row r="27" spans="1:30" ht="15.75" customHeight="1">
      <c r="A27" s="279" t="s">
        <v>266</v>
      </c>
      <c r="B27" s="652" t="s">
        <v>267</v>
      </c>
      <c r="C27" s="178" t="s">
        <v>231</v>
      </c>
      <c r="D27" s="178" t="s">
        <v>228</v>
      </c>
      <c r="E27" s="185"/>
      <c r="F27" s="616">
        <f t="shared" si="0"/>
        <v>0</v>
      </c>
      <c r="G27" s="179"/>
      <c r="H27" s="187">
        <v>375.74</v>
      </c>
      <c r="I27" s="560">
        <f>ROUND(H27*'Exchange Rate'!$B$3*'Exchange Rate'!$B$8,2)</f>
        <v>388.52</v>
      </c>
      <c r="J27" s="179"/>
      <c r="K27" s="562">
        <f t="shared" si="1"/>
        <v>0</v>
      </c>
      <c r="L27" s="25"/>
      <c r="M27" s="634"/>
      <c r="N27" s="635"/>
      <c r="O27" s="636"/>
      <c r="P27" s="221"/>
      <c r="Q27" s="637"/>
      <c r="R27" s="638"/>
      <c r="S27" s="639"/>
      <c r="T27" s="640"/>
      <c r="U27" s="641"/>
      <c r="V27" s="651"/>
      <c r="W27" s="643"/>
      <c r="X27" s="644"/>
      <c r="Y27" s="645"/>
      <c r="Z27" s="646"/>
      <c r="AA27" s="647"/>
      <c r="AB27" s="648"/>
      <c r="AC27" s="649"/>
      <c r="AD27" s="650"/>
    </row>
    <row r="28" spans="1:30" ht="15.75" customHeight="1">
      <c r="A28" s="279" t="s">
        <v>268</v>
      </c>
      <c r="B28" s="652" t="s">
        <v>269</v>
      </c>
      <c r="C28" s="178" t="s">
        <v>231</v>
      </c>
      <c r="D28" s="178" t="s">
        <v>228</v>
      </c>
      <c r="E28" s="185"/>
      <c r="F28" s="616">
        <f t="shared" si="0"/>
        <v>0</v>
      </c>
      <c r="G28" s="179"/>
      <c r="H28" s="187">
        <v>362.48</v>
      </c>
      <c r="I28" s="560">
        <f>ROUND(H28*'Exchange Rate'!$B$3*'Exchange Rate'!$B$8,2)</f>
        <v>374.8</v>
      </c>
      <c r="J28" s="179"/>
      <c r="K28" s="562">
        <f t="shared" si="1"/>
        <v>0</v>
      </c>
      <c r="L28" s="25"/>
      <c r="M28" s="634"/>
      <c r="N28" s="635"/>
      <c r="O28" s="636"/>
      <c r="P28" s="221"/>
      <c r="Q28" s="637"/>
      <c r="R28" s="638"/>
      <c r="S28" s="639"/>
      <c r="T28" s="640"/>
      <c r="U28" s="641"/>
      <c r="V28" s="651"/>
      <c r="W28" s="643"/>
      <c r="X28" s="644"/>
      <c r="Y28" s="645"/>
      <c r="Z28" s="646"/>
      <c r="AA28" s="647"/>
      <c r="AB28" s="648"/>
      <c r="AC28" s="649"/>
      <c r="AD28" s="650"/>
    </row>
    <row r="29" spans="1:30" ht="15.75" customHeight="1">
      <c r="A29" s="279" t="s">
        <v>270</v>
      </c>
      <c r="B29" s="652" t="s">
        <v>271</v>
      </c>
      <c r="C29" s="178" t="s">
        <v>231</v>
      </c>
      <c r="D29" s="178" t="s">
        <v>228</v>
      </c>
      <c r="E29" s="185"/>
      <c r="F29" s="616">
        <f t="shared" si="0"/>
        <v>0</v>
      </c>
      <c r="G29" s="179"/>
      <c r="H29" s="187">
        <v>315.08</v>
      </c>
      <c r="I29" s="560">
        <f>ROUND(H29*'Exchange Rate'!$B$3*'Exchange Rate'!$B$8,2)</f>
        <v>325.79000000000002</v>
      </c>
      <c r="J29" s="179"/>
      <c r="K29" s="562">
        <f t="shared" si="1"/>
        <v>0</v>
      </c>
      <c r="L29" s="25"/>
      <c r="M29" s="634"/>
      <c r="N29" s="635"/>
      <c r="O29" s="636"/>
      <c r="P29" s="221"/>
      <c r="Q29" s="637"/>
      <c r="R29" s="638"/>
      <c r="S29" s="639"/>
      <c r="T29" s="640"/>
      <c r="U29" s="641"/>
      <c r="V29" s="651"/>
      <c r="W29" s="643"/>
      <c r="X29" s="644"/>
      <c r="Y29" s="645"/>
      <c r="Z29" s="646"/>
      <c r="AA29" s="647"/>
      <c r="AB29" s="648"/>
      <c r="AC29" s="649"/>
      <c r="AD29" s="650"/>
    </row>
    <row r="30" spans="1:30" ht="15.75" customHeight="1">
      <c r="A30" s="279" t="s">
        <v>272</v>
      </c>
      <c r="B30" s="652" t="s">
        <v>273</v>
      </c>
      <c r="C30" s="178" t="s">
        <v>231</v>
      </c>
      <c r="D30" s="178" t="s">
        <v>241</v>
      </c>
      <c r="E30" s="185"/>
      <c r="F30" s="616">
        <f t="shared" si="0"/>
        <v>0</v>
      </c>
      <c r="G30" s="179"/>
      <c r="H30" s="187">
        <v>469.18</v>
      </c>
      <c r="I30" s="560">
        <f>ROUND(H30*'Exchange Rate'!$B$3*'Exchange Rate'!$B$8,2)</f>
        <v>485.13</v>
      </c>
      <c r="J30" s="179"/>
      <c r="K30" s="562">
        <f t="shared" si="1"/>
        <v>0</v>
      </c>
      <c r="L30" s="25"/>
      <c r="M30" s="634"/>
      <c r="N30" s="635"/>
      <c r="O30" s="636"/>
      <c r="P30" s="221"/>
      <c r="Q30" s="637"/>
      <c r="R30" s="638"/>
      <c r="S30" s="639"/>
      <c r="T30" s="640"/>
      <c r="U30" s="641"/>
      <c r="V30" s="651"/>
      <c r="W30" s="643"/>
      <c r="X30" s="644"/>
      <c r="Y30" s="645"/>
      <c r="Z30" s="646"/>
      <c r="AA30" s="647"/>
      <c r="AB30" s="648"/>
      <c r="AC30" s="649"/>
      <c r="AD30" s="650"/>
    </row>
    <row r="31" spans="1:30" ht="15.75" customHeight="1">
      <c r="A31" s="279" t="s">
        <v>274</v>
      </c>
      <c r="B31" s="652" t="s">
        <v>275</v>
      </c>
      <c r="C31" s="178" t="s">
        <v>231</v>
      </c>
      <c r="D31" s="178" t="s">
        <v>241</v>
      </c>
      <c r="E31" s="185"/>
      <c r="F31" s="616">
        <f t="shared" si="0"/>
        <v>0</v>
      </c>
      <c r="G31" s="179"/>
      <c r="H31" s="187">
        <v>457.48</v>
      </c>
      <c r="I31" s="560">
        <f>ROUND(H31*'Exchange Rate'!$B$3*'Exchange Rate'!$B$8,2)</f>
        <v>473.03</v>
      </c>
      <c r="J31" s="179"/>
      <c r="K31" s="562">
        <f t="shared" si="1"/>
        <v>0</v>
      </c>
      <c r="L31" s="25"/>
      <c r="M31" s="634"/>
      <c r="N31" s="635"/>
      <c r="O31" s="636"/>
      <c r="P31" s="221"/>
      <c r="Q31" s="637"/>
      <c r="R31" s="638"/>
      <c r="S31" s="639"/>
      <c r="T31" s="640"/>
      <c r="U31" s="641"/>
      <c r="V31" s="651"/>
      <c r="W31" s="643"/>
      <c r="X31" s="644"/>
      <c r="Y31" s="645"/>
      <c r="Z31" s="646"/>
      <c r="AA31" s="647"/>
      <c r="AB31" s="648"/>
      <c r="AC31" s="649"/>
      <c r="AD31" s="650"/>
    </row>
    <row r="32" spans="1:30" ht="15.75" customHeight="1">
      <c r="A32" s="279" t="s">
        <v>276</v>
      </c>
      <c r="B32" s="652" t="s">
        <v>277</v>
      </c>
      <c r="C32" s="178" t="s">
        <v>227</v>
      </c>
      <c r="D32" s="178" t="s">
        <v>228</v>
      </c>
      <c r="E32" s="185"/>
      <c r="F32" s="616">
        <f t="shared" si="0"/>
        <v>0</v>
      </c>
      <c r="G32" s="179"/>
      <c r="H32" s="187">
        <v>306.5</v>
      </c>
      <c r="I32" s="560">
        <f>ROUND(H32*'Exchange Rate'!$B$3*'Exchange Rate'!$B$8,2)</f>
        <v>316.92</v>
      </c>
      <c r="J32" s="179"/>
      <c r="K32" s="562">
        <f t="shared" si="1"/>
        <v>0</v>
      </c>
      <c r="L32" s="25"/>
      <c r="M32" s="634"/>
      <c r="N32" s="635"/>
      <c r="O32" s="636"/>
      <c r="P32" s="221"/>
      <c r="Q32" s="637"/>
      <c r="R32" s="638"/>
      <c r="S32" s="639"/>
      <c r="T32" s="640"/>
      <c r="U32" s="641"/>
      <c r="V32" s="651"/>
      <c r="W32" s="643"/>
      <c r="X32" s="644"/>
      <c r="Y32" s="645"/>
      <c r="Z32" s="646"/>
      <c r="AA32" s="647"/>
      <c r="AB32" s="648"/>
      <c r="AC32" s="649"/>
      <c r="AD32" s="650"/>
    </row>
    <row r="33" spans="1:30" ht="15.75" customHeight="1">
      <c r="A33" s="279" t="s">
        <v>278</v>
      </c>
      <c r="B33" s="652" t="s">
        <v>279</v>
      </c>
      <c r="C33" s="178" t="s">
        <v>227</v>
      </c>
      <c r="D33" s="178" t="s">
        <v>228</v>
      </c>
      <c r="E33" s="185"/>
      <c r="F33" s="616">
        <f t="shared" si="0"/>
        <v>0</v>
      </c>
      <c r="G33" s="179"/>
      <c r="H33" s="187">
        <v>298.94</v>
      </c>
      <c r="I33" s="560">
        <f>ROUND(H33*'Exchange Rate'!$B$3*'Exchange Rate'!$B$8,2)</f>
        <v>309.10000000000002</v>
      </c>
      <c r="J33" s="179"/>
      <c r="K33" s="562">
        <f t="shared" si="1"/>
        <v>0</v>
      </c>
      <c r="L33" s="25"/>
      <c r="M33" s="634"/>
      <c r="N33" s="635"/>
      <c r="O33" s="636"/>
      <c r="P33" s="221"/>
      <c r="Q33" s="637"/>
      <c r="R33" s="638"/>
      <c r="S33" s="639"/>
      <c r="T33" s="640"/>
      <c r="U33" s="641"/>
      <c r="V33" s="651"/>
      <c r="W33" s="643"/>
      <c r="X33" s="644"/>
      <c r="Y33" s="645"/>
      <c r="Z33" s="646"/>
      <c r="AA33" s="647"/>
      <c r="AB33" s="648"/>
      <c r="AC33" s="649"/>
      <c r="AD33" s="650"/>
    </row>
    <row r="34" spans="1:30" ht="15.75" customHeight="1">
      <c r="A34" s="279" t="s">
        <v>280</v>
      </c>
      <c r="B34" s="652" t="s">
        <v>281</v>
      </c>
      <c r="C34" s="178" t="s">
        <v>227</v>
      </c>
      <c r="D34" s="178" t="s">
        <v>228</v>
      </c>
      <c r="E34" s="185"/>
      <c r="F34" s="616">
        <f t="shared" si="0"/>
        <v>0</v>
      </c>
      <c r="G34" s="179"/>
      <c r="H34" s="187">
        <v>305.48</v>
      </c>
      <c r="I34" s="560">
        <f>ROUND(H34*'Exchange Rate'!$B$3*'Exchange Rate'!$B$8,2)</f>
        <v>315.87</v>
      </c>
      <c r="J34" s="179"/>
      <c r="K34" s="562">
        <f t="shared" si="1"/>
        <v>0</v>
      </c>
      <c r="L34" s="25"/>
      <c r="M34" s="634"/>
      <c r="N34" s="635"/>
      <c r="O34" s="636"/>
      <c r="P34" s="221"/>
      <c r="Q34" s="637"/>
      <c r="R34" s="638"/>
      <c r="S34" s="639"/>
      <c r="T34" s="640"/>
      <c r="U34" s="641"/>
      <c r="V34" s="651"/>
      <c r="W34" s="643"/>
      <c r="X34" s="644"/>
      <c r="Y34" s="645"/>
      <c r="Z34" s="646"/>
      <c r="AA34" s="647"/>
      <c r="AB34" s="648"/>
      <c r="AC34" s="649"/>
      <c r="AD34" s="650"/>
    </row>
    <row r="35" spans="1:30" ht="15.75" customHeight="1">
      <c r="A35" s="279" t="s">
        <v>282</v>
      </c>
      <c r="B35" s="652" t="s">
        <v>283</v>
      </c>
      <c r="C35" s="178" t="s">
        <v>231</v>
      </c>
      <c r="D35" s="178" t="s">
        <v>228</v>
      </c>
      <c r="E35" s="185"/>
      <c r="F35" s="616">
        <f t="shared" si="0"/>
        <v>0</v>
      </c>
      <c r="G35" s="179"/>
      <c r="H35" s="187">
        <v>307.74</v>
      </c>
      <c r="I35" s="560">
        <f>ROUND(H35*'Exchange Rate'!$B$3*'Exchange Rate'!$B$8,2)</f>
        <v>318.2</v>
      </c>
      <c r="J35" s="179"/>
      <c r="K35" s="562">
        <f t="shared" si="1"/>
        <v>0</v>
      </c>
      <c r="L35" s="25"/>
      <c r="M35" s="634"/>
      <c r="N35" s="635"/>
      <c r="O35" s="636"/>
      <c r="P35" s="221"/>
      <c r="Q35" s="637"/>
      <c r="R35" s="638"/>
      <c r="S35" s="639"/>
      <c r="T35" s="640"/>
      <c r="U35" s="641"/>
      <c r="V35" s="651"/>
      <c r="W35" s="643"/>
      <c r="X35" s="644"/>
      <c r="Y35" s="645"/>
      <c r="Z35" s="646"/>
      <c r="AA35" s="647"/>
      <c r="AB35" s="648"/>
      <c r="AC35" s="649"/>
      <c r="AD35" s="650"/>
    </row>
    <row r="36" spans="1:30" ht="15.75" customHeight="1">
      <c r="A36" s="279" t="s">
        <v>284</v>
      </c>
      <c r="B36" s="652" t="s">
        <v>285</v>
      </c>
      <c r="C36" s="178" t="s">
        <v>231</v>
      </c>
      <c r="D36" s="178" t="s">
        <v>253</v>
      </c>
      <c r="E36" s="185"/>
      <c r="F36" s="616">
        <f t="shared" si="0"/>
        <v>0</v>
      </c>
      <c r="G36" s="179"/>
      <c r="H36" s="187">
        <v>309.89999999999998</v>
      </c>
      <c r="I36" s="560">
        <f>ROUND(H36*'Exchange Rate'!$B$3*'Exchange Rate'!$B$8,2)</f>
        <v>320.44</v>
      </c>
      <c r="J36" s="179"/>
      <c r="K36" s="562">
        <f t="shared" si="1"/>
        <v>0</v>
      </c>
      <c r="L36" s="25"/>
      <c r="M36" s="634"/>
      <c r="N36" s="635"/>
      <c r="O36" s="636"/>
      <c r="P36" s="221"/>
      <c r="Q36" s="637"/>
      <c r="R36" s="638"/>
      <c r="S36" s="639"/>
      <c r="T36" s="640"/>
      <c r="U36" s="641"/>
      <c r="V36" s="651"/>
      <c r="W36" s="643"/>
      <c r="X36" s="644"/>
      <c r="Y36" s="645"/>
      <c r="Z36" s="646"/>
      <c r="AA36" s="647"/>
      <c r="AB36" s="648"/>
      <c r="AC36" s="649"/>
      <c r="AD36" s="650"/>
    </row>
    <row r="37" spans="1:30" ht="15.75" customHeight="1" thickBot="1">
      <c r="A37" s="653" t="s">
        <v>286</v>
      </c>
      <c r="B37" s="654" t="s">
        <v>287</v>
      </c>
      <c r="C37" s="655" t="s">
        <v>231</v>
      </c>
      <c r="D37" s="655" t="s">
        <v>288</v>
      </c>
      <c r="E37" s="656"/>
      <c r="F37" s="657">
        <f t="shared" si="0"/>
        <v>0</v>
      </c>
      <c r="G37" s="658"/>
      <c r="H37" s="659">
        <v>247.6</v>
      </c>
      <c r="I37" s="560">
        <f>ROUND(H37*'Exchange Rate'!$B$3*'Exchange Rate'!$B$8,2)</f>
        <v>256.02</v>
      </c>
      <c r="J37" s="658"/>
      <c r="K37" s="660">
        <f t="shared" si="1"/>
        <v>0</v>
      </c>
      <c r="L37" s="25"/>
      <c r="M37" s="661"/>
      <c r="N37" s="662"/>
      <c r="O37" s="663"/>
      <c r="P37" s="664"/>
      <c r="Q37" s="665"/>
      <c r="R37" s="666"/>
      <c r="S37" s="667"/>
      <c r="T37" s="668"/>
      <c r="U37" s="669"/>
      <c r="V37" s="670"/>
      <c r="W37" s="671"/>
      <c r="X37" s="672"/>
      <c r="Y37" s="673"/>
      <c r="Z37" s="674"/>
      <c r="AA37" s="675"/>
      <c r="AB37" s="676"/>
      <c r="AC37" s="677"/>
      <c r="AD37" s="678"/>
    </row>
    <row r="38" spans="1:30" ht="15.75" customHeight="1">
      <c r="A38" s="279" t="s">
        <v>289</v>
      </c>
      <c r="B38" s="679" t="s">
        <v>290</v>
      </c>
      <c r="C38" s="680" t="s">
        <v>227</v>
      </c>
      <c r="D38" s="680" t="s">
        <v>228</v>
      </c>
      <c r="E38" s="185"/>
      <c r="F38" s="616">
        <f t="shared" si="0"/>
        <v>0</v>
      </c>
      <c r="G38" s="179"/>
      <c r="H38" s="187">
        <v>250</v>
      </c>
      <c r="I38" s="560">
        <f>ROUND(H38*'Exchange Rate'!$B$3*'Exchange Rate'!$B$8,2)</f>
        <v>258.5</v>
      </c>
      <c r="J38" s="179"/>
      <c r="K38" s="562">
        <f t="shared" si="1"/>
        <v>0</v>
      </c>
      <c r="L38" s="25"/>
      <c r="M38" s="681"/>
      <c r="N38" s="682"/>
      <c r="O38" s="683"/>
      <c r="P38" s="684"/>
      <c r="Q38" s="685"/>
      <c r="R38" s="686"/>
      <c r="S38" s="687"/>
      <c r="T38" s="688"/>
      <c r="U38" s="689"/>
      <c r="V38" s="690"/>
      <c r="W38" s="691"/>
      <c r="X38" s="692"/>
      <c r="Y38" s="693"/>
      <c r="Z38" s="694"/>
      <c r="AA38" s="695"/>
      <c r="AB38" s="696"/>
      <c r="AC38" s="697"/>
      <c r="AD38" s="698"/>
    </row>
    <row r="39" spans="1:30" ht="15.75" customHeight="1">
      <c r="A39" s="279" t="s">
        <v>291</v>
      </c>
      <c r="B39" s="652" t="s">
        <v>292</v>
      </c>
      <c r="C39" s="178" t="s">
        <v>231</v>
      </c>
      <c r="D39" s="178" t="s">
        <v>228</v>
      </c>
      <c r="E39" s="185"/>
      <c r="F39" s="616">
        <f t="shared" si="0"/>
        <v>0</v>
      </c>
      <c r="G39" s="179"/>
      <c r="H39" s="187">
        <v>252.7</v>
      </c>
      <c r="I39" s="560">
        <f>ROUND(H39*'Exchange Rate'!$B$3*'Exchange Rate'!$B$8,2)</f>
        <v>261.29000000000002</v>
      </c>
      <c r="J39" s="179"/>
      <c r="K39" s="562">
        <f t="shared" si="1"/>
        <v>0</v>
      </c>
      <c r="L39" s="25"/>
      <c r="M39" s="634"/>
      <c r="N39" s="635"/>
      <c r="O39" s="636"/>
      <c r="P39" s="221"/>
      <c r="Q39" s="637"/>
      <c r="R39" s="638"/>
      <c r="S39" s="639"/>
      <c r="T39" s="640"/>
      <c r="U39" s="641"/>
      <c r="V39" s="651"/>
      <c r="W39" s="643"/>
      <c r="X39" s="644"/>
      <c r="Y39" s="645"/>
      <c r="Z39" s="646"/>
      <c r="AA39" s="647"/>
      <c r="AB39" s="648"/>
      <c r="AC39" s="649"/>
      <c r="AD39" s="650"/>
    </row>
    <row r="40" spans="1:30" ht="15.75" customHeight="1">
      <c r="A40" s="279" t="s">
        <v>293</v>
      </c>
      <c r="B40" s="652" t="s">
        <v>294</v>
      </c>
      <c r="C40" s="178" t="s">
        <v>231</v>
      </c>
      <c r="D40" s="178" t="s">
        <v>228</v>
      </c>
      <c r="E40" s="185"/>
      <c r="F40" s="616">
        <f t="shared" si="0"/>
        <v>0</v>
      </c>
      <c r="G40" s="179"/>
      <c r="H40" s="187">
        <v>276.2</v>
      </c>
      <c r="I40" s="560">
        <f>ROUND(H40*'Exchange Rate'!$B$3*'Exchange Rate'!$B$8,2)</f>
        <v>285.58999999999997</v>
      </c>
      <c r="J40" s="179"/>
      <c r="K40" s="562">
        <f t="shared" si="1"/>
        <v>0</v>
      </c>
      <c r="L40" s="25"/>
      <c r="M40" s="634"/>
      <c r="N40" s="635"/>
      <c r="O40" s="636"/>
      <c r="P40" s="221"/>
      <c r="Q40" s="637"/>
      <c r="R40" s="638"/>
      <c r="S40" s="639"/>
      <c r="T40" s="640"/>
      <c r="U40" s="641"/>
      <c r="V40" s="651"/>
      <c r="W40" s="643"/>
      <c r="X40" s="644"/>
      <c r="Y40" s="645"/>
      <c r="Z40" s="646"/>
      <c r="AA40" s="647"/>
      <c r="AB40" s="648"/>
      <c r="AC40" s="649"/>
      <c r="AD40" s="650"/>
    </row>
    <row r="41" spans="1:30" ht="15.75" customHeight="1">
      <c r="A41" s="279" t="s">
        <v>295</v>
      </c>
      <c r="B41" s="652" t="s">
        <v>296</v>
      </c>
      <c r="C41" s="178" t="s">
        <v>227</v>
      </c>
      <c r="D41" s="178" t="s">
        <v>228</v>
      </c>
      <c r="E41" s="185"/>
      <c r="F41" s="616">
        <f t="shared" si="0"/>
        <v>0</v>
      </c>
      <c r="G41" s="179"/>
      <c r="H41" s="187">
        <v>285.22000000000003</v>
      </c>
      <c r="I41" s="560">
        <f>ROUND(H41*'Exchange Rate'!$B$3*'Exchange Rate'!$B$8,2)</f>
        <v>294.92</v>
      </c>
      <c r="J41" s="179"/>
      <c r="K41" s="562">
        <f t="shared" si="1"/>
        <v>0</v>
      </c>
      <c r="L41" s="25"/>
      <c r="M41" s="634"/>
      <c r="N41" s="635"/>
      <c r="O41" s="636"/>
      <c r="P41" s="221"/>
      <c r="Q41" s="637"/>
      <c r="R41" s="638"/>
      <c r="S41" s="639"/>
      <c r="T41" s="640"/>
      <c r="U41" s="641"/>
      <c r="V41" s="651"/>
      <c r="W41" s="643"/>
      <c r="X41" s="644"/>
      <c r="Y41" s="645"/>
      <c r="Z41" s="646"/>
      <c r="AA41" s="647"/>
      <c r="AB41" s="648"/>
      <c r="AC41" s="649"/>
      <c r="AD41" s="650"/>
    </row>
    <row r="42" spans="1:30" ht="15.75" customHeight="1">
      <c r="A42" s="279" t="s">
        <v>297</v>
      </c>
      <c r="B42" s="652" t="s">
        <v>298</v>
      </c>
      <c r="C42" s="178" t="s">
        <v>238</v>
      </c>
      <c r="D42" s="178" t="s">
        <v>228</v>
      </c>
      <c r="E42" s="185"/>
      <c r="F42" s="616">
        <f t="shared" ref="F42:F59" si="2">SUM(M42:AD42)</f>
        <v>0</v>
      </c>
      <c r="G42" s="179"/>
      <c r="H42" s="187">
        <v>260.64</v>
      </c>
      <c r="I42" s="560">
        <f>ROUND(H42*'Exchange Rate'!$B$3*'Exchange Rate'!$B$8,2)</f>
        <v>269.5</v>
      </c>
      <c r="J42" s="179"/>
      <c r="K42" s="562">
        <f t="shared" si="1"/>
        <v>0</v>
      </c>
      <c r="L42" s="25"/>
      <c r="M42" s="634"/>
      <c r="N42" s="635"/>
      <c r="O42" s="636"/>
      <c r="P42" s="221"/>
      <c r="Q42" s="637"/>
      <c r="R42" s="638"/>
      <c r="S42" s="639"/>
      <c r="T42" s="640"/>
      <c r="U42" s="641"/>
      <c r="V42" s="651"/>
      <c r="W42" s="643"/>
      <c r="X42" s="644"/>
      <c r="Y42" s="645"/>
      <c r="Z42" s="646"/>
      <c r="AA42" s="647"/>
      <c r="AB42" s="648"/>
      <c r="AC42" s="649"/>
      <c r="AD42" s="650"/>
    </row>
    <row r="43" spans="1:30" ht="15.75" customHeight="1">
      <c r="A43" s="279" t="s">
        <v>299</v>
      </c>
      <c r="B43" s="652" t="s">
        <v>300</v>
      </c>
      <c r="C43" s="178" t="s">
        <v>231</v>
      </c>
      <c r="D43" s="178" t="s">
        <v>241</v>
      </c>
      <c r="E43" s="185"/>
      <c r="F43" s="616">
        <f t="shared" si="2"/>
        <v>0</v>
      </c>
      <c r="G43" s="179"/>
      <c r="H43" s="187">
        <v>278.5</v>
      </c>
      <c r="I43" s="560">
        <f>ROUND(H43*'Exchange Rate'!$B$3*'Exchange Rate'!$B$8,2)</f>
        <v>287.97000000000003</v>
      </c>
      <c r="J43" s="179"/>
      <c r="K43" s="562">
        <f t="shared" si="1"/>
        <v>0</v>
      </c>
      <c r="L43" s="25"/>
      <c r="M43" s="634"/>
      <c r="N43" s="635"/>
      <c r="O43" s="636"/>
      <c r="P43" s="221"/>
      <c r="Q43" s="637"/>
      <c r="R43" s="638"/>
      <c r="S43" s="639"/>
      <c r="T43" s="640"/>
      <c r="U43" s="641"/>
      <c r="V43" s="651"/>
      <c r="W43" s="643"/>
      <c r="X43" s="644"/>
      <c r="Y43" s="645"/>
      <c r="Z43" s="646"/>
      <c r="AA43" s="647"/>
      <c r="AB43" s="648"/>
      <c r="AC43" s="649"/>
      <c r="AD43" s="650"/>
    </row>
    <row r="44" spans="1:30" ht="15.75" customHeight="1">
      <c r="A44" s="279" t="s">
        <v>301</v>
      </c>
      <c r="B44" s="652" t="s">
        <v>302</v>
      </c>
      <c r="C44" s="178" t="s">
        <v>231</v>
      </c>
      <c r="D44" s="178" t="s">
        <v>241</v>
      </c>
      <c r="E44" s="185"/>
      <c r="F44" s="616">
        <f t="shared" si="2"/>
        <v>0</v>
      </c>
      <c r="G44" s="179"/>
      <c r="H44" s="187">
        <v>324.83999999999997</v>
      </c>
      <c r="I44" s="560">
        <f>ROUND(H44*'Exchange Rate'!$B$3*'Exchange Rate'!$B$8,2)</f>
        <v>335.88</v>
      </c>
      <c r="J44" s="179"/>
      <c r="K44" s="562">
        <f t="shared" si="1"/>
        <v>0</v>
      </c>
      <c r="L44" s="25"/>
      <c r="M44" s="634"/>
      <c r="N44" s="635"/>
      <c r="O44" s="636"/>
      <c r="P44" s="221"/>
      <c r="Q44" s="637"/>
      <c r="R44" s="638"/>
      <c r="S44" s="639"/>
      <c r="T44" s="640"/>
      <c r="U44" s="641"/>
      <c r="V44" s="651"/>
      <c r="W44" s="643"/>
      <c r="X44" s="644"/>
      <c r="Y44" s="645"/>
      <c r="Z44" s="646"/>
      <c r="AA44" s="647"/>
      <c r="AB44" s="648"/>
      <c r="AC44" s="649"/>
      <c r="AD44" s="650"/>
    </row>
    <row r="45" spans="1:30" ht="15.75" customHeight="1">
      <c r="A45" s="279" t="s">
        <v>303</v>
      </c>
      <c r="B45" s="652" t="s">
        <v>304</v>
      </c>
      <c r="C45" s="178" t="s">
        <v>231</v>
      </c>
      <c r="D45" s="178" t="s">
        <v>241</v>
      </c>
      <c r="E45" s="185"/>
      <c r="F45" s="616">
        <f t="shared" si="2"/>
        <v>0</v>
      </c>
      <c r="G45" s="179"/>
      <c r="H45" s="187">
        <v>402.02</v>
      </c>
      <c r="I45" s="560">
        <f>ROUND(H45*'Exchange Rate'!$B$3*'Exchange Rate'!$B$8,2)</f>
        <v>415.69</v>
      </c>
      <c r="J45" s="179"/>
      <c r="K45" s="562">
        <f t="shared" si="1"/>
        <v>0</v>
      </c>
      <c r="L45" s="25"/>
      <c r="M45" s="634"/>
      <c r="N45" s="635"/>
      <c r="O45" s="636"/>
      <c r="P45" s="221"/>
      <c r="Q45" s="637"/>
      <c r="R45" s="638"/>
      <c r="S45" s="639"/>
      <c r="T45" s="640"/>
      <c r="U45" s="641"/>
      <c r="V45" s="651"/>
      <c r="W45" s="643"/>
      <c r="X45" s="644"/>
      <c r="Y45" s="645"/>
      <c r="Z45" s="646"/>
      <c r="AA45" s="647"/>
      <c r="AB45" s="648"/>
      <c r="AC45" s="649"/>
      <c r="AD45" s="650"/>
    </row>
    <row r="46" spans="1:30" ht="15.75" customHeight="1">
      <c r="A46" s="279" t="s">
        <v>305</v>
      </c>
      <c r="B46" s="652" t="s">
        <v>306</v>
      </c>
      <c r="C46" s="178" t="s">
        <v>227</v>
      </c>
      <c r="D46" s="178" t="s">
        <v>241</v>
      </c>
      <c r="E46" s="185"/>
      <c r="F46" s="616">
        <f t="shared" si="2"/>
        <v>0</v>
      </c>
      <c r="G46" s="179"/>
      <c r="H46" s="187">
        <v>406.08</v>
      </c>
      <c r="I46" s="560">
        <f>ROUND(H46*'Exchange Rate'!$B$3*'Exchange Rate'!$B$8,2)</f>
        <v>419.89</v>
      </c>
      <c r="J46" s="179"/>
      <c r="K46" s="562">
        <f t="shared" si="1"/>
        <v>0</v>
      </c>
      <c r="L46" s="25"/>
      <c r="M46" s="634"/>
      <c r="N46" s="635"/>
      <c r="O46" s="636"/>
      <c r="P46" s="221"/>
      <c r="Q46" s="637"/>
      <c r="R46" s="638"/>
      <c r="S46" s="639"/>
      <c r="T46" s="640"/>
      <c r="U46" s="641"/>
      <c r="V46" s="651"/>
      <c r="W46" s="643"/>
      <c r="X46" s="644"/>
      <c r="Y46" s="645"/>
      <c r="Z46" s="646"/>
      <c r="AA46" s="647"/>
      <c r="AB46" s="648"/>
      <c r="AC46" s="649"/>
      <c r="AD46" s="650"/>
    </row>
    <row r="47" spans="1:30" ht="15.75" customHeight="1">
      <c r="A47" s="279" t="s">
        <v>307</v>
      </c>
      <c r="B47" s="652" t="s">
        <v>308</v>
      </c>
      <c r="C47" s="178" t="s">
        <v>227</v>
      </c>
      <c r="D47" s="178" t="s">
        <v>241</v>
      </c>
      <c r="E47" s="185"/>
      <c r="F47" s="616">
        <f t="shared" si="2"/>
        <v>0</v>
      </c>
      <c r="G47" s="179"/>
      <c r="H47" s="187">
        <v>427.74</v>
      </c>
      <c r="I47" s="560">
        <f>ROUND(H47*'Exchange Rate'!$B$3*'Exchange Rate'!$B$8,2)</f>
        <v>442.28</v>
      </c>
      <c r="J47" s="179"/>
      <c r="K47" s="562">
        <f t="shared" si="1"/>
        <v>0</v>
      </c>
      <c r="L47" s="25"/>
      <c r="M47" s="634"/>
      <c r="N47" s="635"/>
      <c r="O47" s="636"/>
      <c r="P47" s="221"/>
      <c r="Q47" s="637"/>
      <c r="R47" s="638"/>
      <c r="S47" s="639"/>
      <c r="T47" s="640"/>
      <c r="U47" s="641"/>
      <c r="V47" s="651"/>
      <c r="W47" s="643"/>
      <c r="X47" s="644"/>
      <c r="Y47" s="645"/>
      <c r="Z47" s="646"/>
      <c r="AA47" s="647"/>
      <c r="AB47" s="648"/>
      <c r="AC47" s="649"/>
      <c r="AD47" s="650"/>
    </row>
    <row r="48" spans="1:30" ht="15.75" customHeight="1">
      <c r="A48" s="279" t="s">
        <v>309</v>
      </c>
      <c r="B48" s="652" t="s">
        <v>310</v>
      </c>
      <c r="C48" s="178" t="s">
        <v>252</v>
      </c>
      <c r="D48" s="178" t="s">
        <v>253</v>
      </c>
      <c r="E48" s="185"/>
      <c r="F48" s="616">
        <f t="shared" si="2"/>
        <v>0</v>
      </c>
      <c r="G48" s="179"/>
      <c r="H48" s="187">
        <v>191.2</v>
      </c>
      <c r="I48" s="560">
        <f>ROUND(H48*'Exchange Rate'!$B$3*'Exchange Rate'!$B$8,2)</f>
        <v>197.7</v>
      </c>
      <c r="J48" s="179"/>
      <c r="K48" s="562">
        <f t="shared" si="1"/>
        <v>0</v>
      </c>
      <c r="L48" s="25"/>
      <c r="M48" s="634"/>
      <c r="N48" s="635"/>
      <c r="O48" s="636"/>
      <c r="P48" s="221"/>
      <c r="Q48" s="637"/>
      <c r="R48" s="638"/>
      <c r="S48" s="639"/>
      <c r="T48" s="640"/>
      <c r="U48" s="641"/>
      <c r="V48" s="651"/>
      <c r="W48" s="643"/>
      <c r="X48" s="644"/>
      <c r="Y48" s="645"/>
      <c r="Z48" s="646"/>
      <c r="AA48" s="647"/>
      <c r="AB48" s="648"/>
      <c r="AC48" s="649"/>
      <c r="AD48" s="650"/>
    </row>
    <row r="49" spans="1:30" ht="15.75" customHeight="1">
      <c r="A49" s="279" t="s">
        <v>311</v>
      </c>
      <c r="B49" s="652" t="s">
        <v>312</v>
      </c>
      <c r="C49" s="178" t="s">
        <v>252</v>
      </c>
      <c r="D49" s="178" t="s">
        <v>253</v>
      </c>
      <c r="E49" s="185"/>
      <c r="F49" s="616">
        <f t="shared" si="2"/>
        <v>0</v>
      </c>
      <c r="G49" s="179"/>
      <c r="H49" s="187">
        <v>189.18</v>
      </c>
      <c r="I49" s="560">
        <f>ROUND(H49*'Exchange Rate'!$B$3*'Exchange Rate'!$B$8,2)</f>
        <v>195.61</v>
      </c>
      <c r="J49" s="179"/>
      <c r="K49" s="562">
        <f t="shared" si="1"/>
        <v>0</v>
      </c>
      <c r="L49" s="25"/>
      <c r="M49" s="634"/>
      <c r="N49" s="635"/>
      <c r="O49" s="636"/>
      <c r="P49" s="221"/>
      <c r="Q49" s="637"/>
      <c r="R49" s="638"/>
      <c r="S49" s="639"/>
      <c r="T49" s="640"/>
      <c r="U49" s="641"/>
      <c r="V49" s="651"/>
      <c r="W49" s="643"/>
      <c r="X49" s="644"/>
      <c r="Y49" s="645"/>
      <c r="Z49" s="646"/>
      <c r="AA49" s="647"/>
      <c r="AB49" s="648"/>
      <c r="AC49" s="649"/>
      <c r="AD49" s="650"/>
    </row>
    <row r="50" spans="1:30" ht="15.75" customHeight="1">
      <c r="A50" s="279" t="s">
        <v>313</v>
      </c>
      <c r="B50" s="652" t="s">
        <v>314</v>
      </c>
      <c r="C50" s="178" t="s">
        <v>238</v>
      </c>
      <c r="D50" s="178" t="s">
        <v>253</v>
      </c>
      <c r="E50" s="185"/>
      <c r="F50" s="616">
        <f t="shared" si="2"/>
        <v>0</v>
      </c>
      <c r="G50" s="179"/>
      <c r="H50" s="187">
        <v>197.22</v>
      </c>
      <c r="I50" s="560">
        <f>ROUND(H50*'Exchange Rate'!$B$3*'Exchange Rate'!$B$8,2)</f>
        <v>203.93</v>
      </c>
      <c r="J50" s="179"/>
      <c r="K50" s="562">
        <f t="shared" si="1"/>
        <v>0</v>
      </c>
      <c r="L50" s="25"/>
      <c r="M50" s="634"/>
      <c r="N50" s="635"/>
      <c r="O50" s="636"/>
      <c r="P50" s="221"/>
      <c r="Q50" s="637"/>
      <c r="R50" s="638"/>
      <c r="S50" s="639"/>
      <c r="T50" s="640"/>
      <c r="U50" s="641"/>
      <c r="V50" s="651"/>
      <c r="W50" s="643"/>
      <c r="X50" s="644"/>
      <c r="Y50" s="645"/>
      <c r="Z50" s="646"/>
      <c r="AA50" s="647"/>
      <c r="AB50" s="648"/>
      <c r="AC50" s="649"/>
      <c r="AD50" s="650"/>
    </row>
    <row r="51" spans="1:30" ht="15.75" customHeight="1">
      <c r="A51" s="279" t="s">
        <v>315</v>
      </c>
      <c r="B51" s="652" t="s">
        <v>316</v>
      </c>
      <c r="C51" s="178" t="s">
        <v>238</v>
      </c>
      <c r="D51" s="178" t="s">
        <v>228</v>
      </c>
      <c r="E51" s="185"/>
      <c r="F51" s="616">
        <f t="shared" si="2"/>
        <v>0</v>
      </c>
      <c r="G51" s="179"/>
      <c r="H51" s="187">
        <v>265.56</v>
      </c>
      <c r="I51" s="560">
        <f>ROUND(H51*'Exchange Rate'!$B$3*'Exchange Rate'!$B$8,2)</f>
        <v>274.58999999999997</v>
      </c>
      <c r="J51" s="179"/>
      <c r="K51" s="562">
        <f t="shared" si="1"/>
        <v>0</v>
      </c>
      <c r="L51" s="25"/>
      <c r="M51" s="634"/>
      <c r="N51" s="635"/>
      <c r="O51" s="636"/>
      <c r="P51" s="221"/>
      <c r="Q51" s="637"/>
      <c r="R51" s="638"/>
      <c r="S51" s="639"/>
      <c r="T51" s="640"/>
      <c r="U51" s="641"/>
      <c r="V51" s="651"/>
      <c r="W51" s="643"/>
      <c r="X51" s="644"/>
      <c r="Y51" s="645"/>
      <c r="Z51" s="646"/>
      <c r="AA51" s="647"/>
      <c r="AB51" s="648"/>
      <c r="AC51" s="649"/>
      <c r="AD51" s="650"/>
    </row>
    <row r="52" spans="1:30" ht="15.75" customHeight="1">
      <c r="A52" s="279" t="s">
        <v>317</v>
      </c>
      <c r="B52" s="652" t="s">
        <v>318</v>
      </c>
      <c r="C52" s="178" t="s">
        <v>231</v>
      </c>
      <c r="D52" s="178" t="s">
        <v>228</v>
      </c>
      <c r="E52" s="185"/>
      <c r="F52" s="616">
        <f t="shared" si="2"/>
        <v>0</v>
      </c>
      <c r="G52" s="179"/>
      <c r="H52" s="187">
        <v>262.94</v>
      </c>
      <c r="I52" s="560">
        <f>ROUND(H52*'Exchange Rate'!$B$3*'Exchange Rate'!$B$8,2)</f>
        <v>271.88</v>
      </c>
      <c r="J52" s="179"/>
      <c r="K52" s="562">
        <f t="shared" si="1"/>
        <v>0</v>
      </c>
      <c r="L52" s="25"/>
      <c r="M52" s="634"/>
      <c r="N52" s="635"/>
      <c r="O52" s="636"/>
      <c r="P52" s="221"/>
      <c r="Q52" s="637"/>
      <c r="R52" s="638"/>
      <c r="S52" s="639"/>
      <c r="T52" s="640"/>
      <c r="U52" s="641"/>
      <c r="V52" s="651"/>
      <c r="W52" s="643"/>
      <c r="X52" s="644"/>
      <c r="Y52" s="645"/>
      <c r="Z52" s="646"/>
      <c r="AA52" s="647"/>
      <c r="AB52" s="648"/>
      <c r="AC52" s="649"/>
      <c r="AD52" s="650"/>
    </row>
    <row r="53" spans="1:30" ht="15.75" customHeight="1">
      <c r="A53" s="279" t="s">
        <v>319</v>
      </c>
      <c r="B53" s="652" t="s">
        <v>320</v>
      </c>
      <c r="C53" s="178" t="s">
        <v>231</v>
      </c>
      <c r="D53" s="178" t="s">
        <v>253</v>
      </c>
      <c r="E53" s="185"/>
      <c r="F53" s="616">
        <f t="shared" si="2"/>
        <v>0</v>
      </c>
      <c r="G53" s="179"/>
      <c r="H53" s="187">
        <v>260.76</v>
      </c>
      <c r="I53" s="560">
        <f>ROUND(H53*'Exchange Rate'!$B$3*'Exchange Rate'!$B$8,2)</f>
        <v>269.63</v>
      </c>
      <c r="J53" s="179"/>
      <c r="K53" s="562">
        <f t="shared" si="1"/>
        <v>0</v>
      </c>
      <c r="L53" s="25"/>
      <c r="M53" s="634"/>
      <c r="N53" s="635"/>
      <c r="O53" s="636"/>
      <c r="P53" s="221"/>
      <c r="Q53" s="637"/>
      <c r="R53" s="638"/>
      <c r="S53" s="639"/>
      <c r="T53" s="640"/>
      <c r="U53" s="641"/>
      <c r="V53" s="651"/>
      <c r="W53" s="643"/>
      <c r="X53" s="644"/>
      <c r="Y53" s="645"/>
      <c r="Z53" s="646"/>
      <c r="AA53" s="647"/>
      <c r="AB53" s="648"/>
      <c r="AC53" s="649"/>
      <c r="AD53" s="650"/>
    </row>
    <row r="54" spans="1:30" ht="15.75" customHeight="1">
      <c r="A54" s="279" t="s">
        <v>321</v>
      </c>
      <c r="B54" s="652" t="s">
        <v>322</v>
      </c>
      <c r="C54" s="178" t="s">
        <v>231</v>
      </c>
      <c r="D54" s="178" t="s">
        <v>228</v>
      </c>
      <c r="E54" s="185"/>
      <c r="F54" s="616">
        <f t="shared" si="2"/>
        <v>0</v>
      </c>
      <c r="G54" s="179"/>
      <c r="H54" s="187">
        <v>323.52</v>
      </c>
      <c r="I54" s="560">
        <f>ROUND(H54*'Exchange Rate'!$B$3*'Exchange Rate'!$B$8,2)</f>
        <v>334.52</v>
      </c>
      <c r="J54" s="179"/>
      <c r="K54" s="562">
        <f t="shared" si="1"/>
        <v>0</v>
      </c>
      <c r="L54" s="25"/>
      <c r="M54" s="634"/>
      <c r="N54" s="635"/>
      <c r="O54" s="636"/>
      <c r="P54" s="221"/>
      <c r="Q54" s="637"/>
      <c r="R54" s="638"/>
      <c r="S54" s="639"/>
      <c r="T54" s="640"/>
      <c r="U54" s="641"/>
      <c r="V54" s="651"/>
      <c r="W54" s="643"/>
      <c r="X54" s="644"/>
      <c r="Y54" s="645"/>
      <c r="Z54" s="646"/>
      <c r="AA54" s="647"/>
      <c r="AB54" s="648"/>
      <c r="AC54" s="649"/>
      <c r="AD54" s="650"/>
    </row>
    <row r="55" spans="1:30" ht="15.75" customHeight="1">
      <c r="A55" s="279" t="s">
        <v>323</v>
      </c>
      <c r="B55" s="652" t="s">
        <v>324</v>
      </c>
      <c r="C55" s="178" t="s">
        <v>231</v>
      </c>
      <c r="D55" s="178" t="s">
        <v>228</v>
      </c>
      <c r="E55" s="185"/>
      <c r="F55" s="616">
        <f t="shared" si="2"/>
        <v>0</v>
      </c>
      <c r="G55" s="179"/>
      <c r="H55" s="187">
        <v>325.74</v>
      </c>
      <c r="I55" s="560">
        <f>ROUND(H55*'Exchange Rate'!$B$3*'Exchange Rate'!$B$8,2)</f>
        <v>336.82</v>
      </c>
      <c r="J55" s="179"/>
      <c r="K55" s="562">
        <f t="shared" si="1"/>
        <v>0</v>
      </c>
      <c r="L55" s="25"/>
      <c r="M55" s="634"/>
      <c r="N55" s="635"/>
      <c r="O55" s="636"/>
      <c r="P55" s="221"/>
      <c r="Q55" s="637"/>
      <c r="R55" s="638"/>
      <c r="S55" s="639"/>
      <c r="T55" s="640"/>
      <c r="U55" s="641"/>
      <c r="V55" s="651"/>
      <c r="W55" s="643"/>
      <c r="X55" s="644"/>
      <c r="Y55" s="645"/>
      <c r="Z55" s="646"/>
      <c r="AA55" s="647"/>
      <c r="AB55" s="648"/>
      <c r="AC55" s="649"/>
      <c r="AD55" s="650"/>
    </row>
    <row r="56" spans="1:30" ht="15.75" customHeight="1">
      <c r="A56" s="279" t="s">
        <v>325</v>
      </c>
      <c r="B56" s="652" t="s">
        <v>326</v>
      </c>
      <c r="C56" s="178" t="s">
        <v>231</v>
      </c>
      <c r="D56" s="178" t="s">
        <v>228</v>
      </c>
      <c r="E56" s="185"/>
      <c r="F56" s="616">
        <f t="shared" si="2"/>
        <v>0</v>
      </c>
      <c r="G56" s="179"/>
      <c r="H56" s="187">
        <v>312.48</v>
      </c>
      <c r="I56" s="560">
        <f>ROUND(H56*'Exchange Rate'!$B$3*'Exchange Rate'!$B$8,2)</f>
        <v>323.10000000000002</v>
      </c>
      <c r="J56" s="179"/>
      <c r="K56" s="562">
        <f t="shared" si="1"/>
        <v>0</v>
      </c>
      <c r="L56" s="25"/>
      <c r="M56" s="634"/>
      <c r="N56" s="635"/>
      <c r="O56" s="636"/>
      <c r="P56" s="221"/>
      <c r="Q56" s="637"/>
      <c r="R56" s="638"/>
      <c r="S56" s="639"/>
      <c r="T56" s="640"/>
      <c r="U56" s="641"/>
      <c r="V56" s="651"/>
      <c r="W56" s="643"/>
      <c r="X56" s="644"/>
      <c r="Y56" s="645"/>
      <c r="Z56" s="646"/>
      <c r="AA56" s="647"/>
      <c r="AB56" s="648"/>
      <c r="AC56" s="649"/>
      <c r="AD56" s="650"/>
    </row>
    <row r="57" spans="1:30" ht="15.75" customHeight="1">
      <c r="A57" s="279" t="s">
        <v>327</v>
      </c>
      <c r="B57" s="652" t="s">
        <v>328</v>
      </c>
      <c r="C57" s="178" t="s">
        <v>231</v>
      </c>
      <c r="D57" s="178" t="s">
        <v>228</v>
      </c>
      <c r="E57" s="185"/>
      <c r="F57" s="616">
        <f t="shared" si="2"/>
        <v>0</v>
      </c>
      <c r="G57" s="179"/>
      <c r="H57" s="187">
        <v>265.08</v>
      </c>
      <c r="I57" s="560">
        <f>ROUND(H57*'Exchange Rate'!$B$3*'Exchange Rate'!$B$8,2)</f>
        <v>274.08999999999997</v>
      </c>
      <c r="J57" s="179"/>
      <c r="K57" s="562">
        <f t="shared" si="1"/>
        <v>0</v>
      </c>
      <c r="L57" s="25"/>
      <c r="M57" s="634"/>
      <c r="N57" s="635"/>
      <c r="O57" s="636"/>
      <c r="P57" s="221"/>
      <c r="Q57" s="637"/>
      <c r="R57" s="638"/>
      <c r="S57" s="639"/>
      <c r="T57" s="640"/>
      <c r="U57" s="641"/>
      <c r="V57" s="651"/>
      <c r="W57" s="643"/>
      <c r="X57" s="644"/>
      <c r="Y57" s="645"/>
      <c r="Z57" s="646"/>
      <c r="AA57" s="647"/>
      <c r="AB57" s="648"/>
      <c r="AC57" s="649"/>
      <c r="AD57" s="650"/>
    </row>
    <row r="58" spans="1:30" ht="15.75" customHeight="1">
      <c r="A58" s="279" t="s">
        <v>329</v>
      </c>
      <c r="B58" s="652" t="s">
        <v>330</v>
      </c>
      <c r="C58" s="178" t="s">
        <v>231</v>
      </c>
      <c r="D58" s="178" t="s">
        <v>241</v>
      </c>
      <c r="E58" s="185"/>
      <c r="F58" s="616">
        <f t="shared" si="2"/>
        <v>0</v>
      </c>
      <c r="G58" s="179"/>
      <c r="H58" s="187">
        <v>419.18</v>
      </c>
      <c r="I58" s="560">
        <f>ROUND(H58*'Exchange Rate'!$B$3*'Exchange Rate'!$B$8,2)</f>
        <v>433.43</v>
      </c>
      <c r="J58" s="179"/>
      <c r="K58" s="562">
        <f t="shared" si="1"/>
        <v>0</v>
      </c>
      <c r="L58" s="25"/>
      <c r="M58" s="634"/>
      <c r="N58" s="635"/>
      <c r="O58" s="636"/>
      <c r="P58" s="221"/>
      <c r="Q58" s="637"/>
      <c r="R58" s="638"/>
      <c r="S58" s="639"/>
      <c r="T58" s="640"/>
      <c r="U58" s="641"/>
      <c r="V58" s="651"/>
      <c r="W58" s="643"/>
      <c r="X58" s="644"/>
      <c r="Y58" s="645"/>
      <c r="Z58" s="646"/>
      <c r="AA58" s="647"/>
      <c r="AB58" s="648"/>
      <c r="AC58" s="649"/>
      <c r="AD58" s="650"/>
    </row>
    <row r="59" spans="1:30" ht="15.75" customHeight="1">
      <c r="A59" s="279" t="s">
        <v>331</v>
      </c>
      <c r="B59" s="652" t="s">
        <v>332</v>
      </c>
      <c r="C59" s="178" t="s">
        <v>231</v>
      </c>
      <c r="D59" s="178" t="s">
        <v>241</v>
      </c>
      <c r="E59" s="185"/>
      <c r="F59" s="616">
        <f t="shared" si="2"/>
        <v>0</v>
      </c>
      <c r="G59" s="179"/>
      <c r="H59" s="187">
        <v>407.48</v>
      </c>
      <c r="I59" s="560">
        <f>ROUND(H59*'Exchange Rate'!$B$3*'Exchange Rate'!$B$8,2)</f>
        <v>421.33</v>
      </c>
      <c r="J59" s="179"/>
      <c r="K59" s="562">
        <f t="shared" si="1"/>
        <v>0</v>
      </c>
      <c r="L59" s="25"/>
      <c r="M59" s="634"/>
      <c r="N59" s="635"/>
      <c r="O59" s="636"/>
      <c r="P59" s="221"/>
      <c r="Q59" s="637"/>
      <c r="R59" s="638"/>
      <c r="S59" s="639"/>
      <c r="T59" s="640"/>
      <c r="U59" s="641"/>
      <c r="V59" s="651"/>
      <c r="W59" s="643"/>
      <c r="X59" s="644"/>
      <c r="Y59" s="645"/>
      <c r="Z59" s="646"/>
      <c r="AA59" s="647"/>
      <c r="AB59" s="648"/>
      <c r="AC59" s="649"/>
      <c r="AD59" s="650"/>
    </row>
    <row r="60" spans="1:30" ht="6.9" customHeight="1">
      <c r="A60" s="279"/>
      <c r="B60" s="181"/>
      <c r="C60" s="181"/>
      <c r="D60" s="184"/>
      <c r="E60" s="180"/>
      <c r="F60" s="179"/>
      <c r="G60" s="179"/>
      <c r="H60" s="180"/>
      <c r="I60" s="180"/>
      <c r="J60" s="179"/>
      <c r="K60" s="179"/>
      <c r="L60" s="699"/>
      <c r="M60" s="700"/>
      <c r="N60" s="701"/>
      <c r="O60" s="702"/>
      <c r="P60" s="194"/>
      <c r="Q60" s="703"/>
      <c r="R60" s="704"/>
      <c r="S60" s="705"/>
      <c r="T60" s="706"/>
      <c r="U60" s="707"/>
      <c r="V60" s="708"/>
      <c r="W60" s="709"/>
      <c r="X60" s="710"/>
      <c r="Y60" s="711"/>
      <c r="Z60" s="712"/>
      <c r="AA60" s="713"/>
      <c r="AB60" s="714"/>
      <c r="AC60" s="715"/>
      <c r="AD60" s="716"/>
    </row>
    <row r="61" spans="1:30" ht="22.5" customHeight="1" thickBot="1">
      <c r="A61" s="109" t="s">
        <v>71</v>
      </c>
      <c r="B61" s="717"/>
      <c r="C61" s="717"/>
      <c r="D61" s="718"/>
      <c r="E61" s="113"/>
      <c r="F61" s="441">
        <f>SUM(F10:F59)</f>
        <v>0</v>
      </c>
      <c r="G61" s="114"/>
      <c r="H61" s="115">
        <f>IF(F61&gt;0,K61/F61,0)</f>
        <v>0</v>
      </c>
      <c r="I61" s="561">
        <f>IF(F61&gt;0,K61/F61,0)</f>
        <v>0</v>
      </c>
      <c r="J61" s="114"/>
      <c r="K61" s="557">
        <f>SUM(K10:K59)</f>
        <v>0</v>
      </c>
      <c r="L61" s="719"/>
      <c r="M61" s="720">
        <f t="shared" ref="M61:AD61" si="3">SUM(M10:M59)</f>
        <v>0</v>
      </c>
      <c r="N61" s="721">
        <f t="shared" si="3"/>
        <v>0</v>
      </c>
      <c r="O61" s="722">
        <f t="shared" si="3"/>
        <v>0</v>
      </c>
      <c r="P61" s="723">
        <f t="shared" si="3"/>
        <v>0</v>
      </c>
      <c r="Q61" s="724">
        <f t="shared" si="3"/>
        <v>0</v>
      </c>
      <c r="R61" s="725">
        <f t="shared" si="3"/>
        <v>0</v>
      </c>
      <c r="S61" s="726">
        <f t="shared" si="3"/>
        <v>0</v>
      </c>
      <c r="T61" s="727">
        <f t="shared" si="3"/>
        <v>0</v>
      </c>
      <c r="U61" s="728">
        <f t="shared" si="3"/>
        <v>0</v>
      </c>
      <c r="V61" s="729">
        <f t="shared" si="3"/>
        <v>0</v>
      </c>
      <c r="W61" s="730">
        <f t="shared" si="3"/>
        <v>0</v>
      </c>
      <c r="X61" s="731">
        <f t="shared" si="3"/>
        <v>0</v>
      </c>
      <c r="Y61" s="732">
        <f t="shared" si="3"/>
        <v>0</v>
      </c>
      <c r="Z61" s="733">
        <f t="shared" si="3"/>
        <v>0</v>
      </c>
      <c r="AA61" s="734">
        <f t="shared" si="3"/>
        <v>0</v>
      </c>
      <c r="AB61" s="735">
        <f t="shared" si="3"/>
        <v>0</v>
      </c>
      <c r="AC61" s="736">
        <f t="shared" si="3"/>
        <v>0</v>
      </c>
      <c r="AD61" s="737">
        <f t="shared" si="3"/>
        <v>0</v>
      </c>
    </row>
    <row r="62" spans="1:30" ht="6.9" customHeight="1">
      <c r="B62" s="2"/>
      <c r="C62" s="2"/>
      <c r="D62" s="2"/>
      <c r="E62" s="2"/>
      <c r="F62" s="2"/>
      <c r="G62" s="126"/>
      <c r="H62" s="7"/>
      <c r="I62" s="7"/>
      <c r="J62" s="126"/>
      <c r="K62" s="126"/>
      <c r="L62" s="126"/>
      <c r="M62" s="2"/>
      <c r="N62" s="2"/>
      <c r="O62" s="2"/>
      <c r="P62" s="2"/>
      <c r="Q62" s="2"/>
      <c r="R62" s="2"/>
      <c r="S62" s="2"/>
      <c r="T62" s="2"/>
      <c r="U62" s="2"/>
      <c r="V62" s="2"/>
      <c r="W62" s="2"/>
      <c r="X62" s="2"/>
      <c r="Y62" s="2"/>
      <c r="Z62" s="2"/>
      <c r="AA62" s="2"/>
      <c r="AB62" s="2"/>
      <c r="AC62" s="2"/>
      <c r="AD62" s="2"/>
    </row>
    <row r="63" spans="1:30" ht="56.1" hidden="1" customHeight="1">
      <c r="B63" s="2"/>
      <c r="C63" s="2"/>
      <c r="D63" s="2"/>
      <c r="E63" s="2"/>
      <c r="F63" s="2"/>
      <c r="G63" s="126"/>
      <c r="H63" s="7"/>
      <c r="I63" s="7"/>
      <c r="J63" s="126"/>
      <c r="K63" s="126"/>
      <c r="L63" s="126"/>
      <c r="M63" s="2"/>
      <c r="N63" s="2"/>
      <c r="O63" s="2"/>
      <c r="P63" s="2"/>
      <c r="Q63" s="2"/>
      <c r="R63" s="2"/>
      <c r="S63" s="2"/>
      <c r="T63" s="2"/>
      <c r="U63" s="2"/>
      <c r="V63" s="2"/>
      <c r="W63" s="2"/>
      <c r="X63" s="2"/>
      <c r="Y63" s="2"/>
      <c r="Z63" s="2"/>
      <c r="AA63" s="2"/>
      <c r="AB63" s="2"/>
      <c r="AC63" s="2"/>
      <c r="AD63" s="2"/>
    </row>
    <row r="64" spans="1:30" ht="6.9" customHeight="1">
      <c r="B64" s="2"/>
      <c r="C64" s="2"/>
      <c r="D64" s="2"/>
      <c r="E64" s="2"/>
      <c r="F64" s="2"/>
      <c r="G64" s="126"/>
      <c r="H64" s="7"/>
      <c r="I64" s="7"/>
      <c r="J64" s="126"/>
      <c r="K64" s="126"/>
      <c r="L64" s="126"/>
      <c r="M64" s="2"/>
      <c r="N64" s="2"/>
      <c r="O64" s="2"/>
      <c r="P64" s="2"/>
      <c r="Q64" s="2"/>
      <c r="R64" s="2"/>
      <c r="S64" s="2"/>
      <c r="T64" s="2"/>
      <c r="U64" s="2"/>
      <c r="V64" s="2"/>
      <c r="W64" s="2"/>
      <c r="X64" s="2"/>
      <c r="Y64" s="2"/>
      <c r="Z64" s="2"/>
      <c r="AA64" s="2"/>
      <c r="AB64" s="2"/>
      <c r="AC64" s="2"/>
      <c r="AD64" s="2"/>
    </row>
    <row r="65" spans="1:30" ht="28.8" thickBot="1">
      <c r="A65" s="127" t="s">
        <v>72</v>
      </c>
      <c r="B65" s="389"/>
      <c r="C65" s="430"/>
      <c r="D65" s="430"/>
      <c r="E65" s="430"/>
      <c r="F65" s="430"/>
      <c r="G65" s="2"/>
      <c r="H65" s="2"/>
      <c r="I65" s="2"/>
      <c r="J65" s="2"/>
      <c r="K65" s="2"/>
      <c r="L65" s="2"/>
      <c r="M65" s="2"/>
      <c r="N65" s="2"/>
      <c r="O65" s="2"/>
      <c r="P65" s="2"/>
      <c r="Q65" s="2"/>
      <c r="R65" s="2"/>
      <c r="S65" s="2"/>
      <c r="T65" s="2"/>
      <c r="U65" s="2"/>
      <c r="V65" s="2"/>
      <c r="W65" s="2"/>
      <c r="X65" s="2"/>
      <c r="Y65" s="2"/>
      <c r="Z65" s="2"/>
      <c r="AA65" s="2"/>
      <c r="AB65" s="2"/>
      <c r="AC65" s="2"/>
      <c r="AD65" s="2"/>
    </row>
    <row r="66" spans="1:30" ht="15.75" customHeight="1">
      <c r="A66" s="414" t="s">
        <v>333</v>
      </c>
      <c r="B66" s="415"/>
      <c r="C66" s="416"/>
      <c r="D66" s="429">
        <f>COUNTA(B10:B37)</f>
        <v>28</v>
      </c>
      <c r="E66" s="417"/>
      <c r="F66" s="739">
        <f>SUM(M66:AD66)</f>
        <v>0</v>
      </c>
      <c r="G66" s="418"/>
      <c r="H66" s="419">
        <f>SUM(H10:H37)</f>
        <v>9460.44</v>
      </c>
      <c r="I66" s="563">
        <f>ROUND(H66*'Exchange Rate'!$B$3*'Exchange Rate'!$B$8,2)</f>
        <v>9782.09</v>
      </c>
      <c r="J66" s="420"/>
      <c r="K66" s="564">
        <f>F66*I66</f>
        <v>0</v>
      </c>
      <c r="L66" s="740"/>
      <c r="M66" s="741"/>
      <c r="N66" s="742"/>
      <c r="O66" s="743"/>
      <c r="P66" s="744"/>
      <c r="Q66" s="745"/>
      <c r="R66" s="746"/>
      <c r="S66" s="747"/>
      <c r="T66" s="748"/>
      <c r="U66" s="749"/>
      <c r="V66" s="750"/>
      <c r="W66" s="751"/>
      <c r="X66" s="752"/>
      <c r="Y66" s="753"/>
      <c r="Z66" s="754"/>
      <c r="AA66" s="755"/>
      <c r="AB66" s="756"/>
      <c r="AC66" s="757"/>
      <c r="AD66" s="758"/>
    </row>
    <row r="67" spans="1:30" ht="15.75" customHeight="1">
      <c r="A67" s="959" t="str">
        <f>"Send me 1 of each of the "&amp;$D$66&amp;" KASTLINE Dual Tex Volumes in Catalogue times the Quantity entered in row "&amp;ROW(F66)</f>
        <v>Send me 1 of each of the 28 KASTLINE Dual Tex Volumes in Catalogue times the Quantity entered in row 66</v>
      </c>
      <c r="B67" s="960"/>
      <c r="C67" s="960"/>
      <c r="D67" s="960"/>
      <c r="E67" s="432"/>
      <c r="F67" s="409"/>
      <c r="G67" s="134"/>
      <c r="H67" s="410"/>
      <c r="I67" s="759"/>
      <c r="J67" s="431"/>
      <c r="K67" s="570"/>
      <c r="L67" s="760"/>
      <c r="M67" s="760"/>
      <c r="N67" s="431"/>
      <c r="O67" s="958"/>
      <c r="P67" s="958"/>
      <c r="S67" s="738"/>
      <c r="T67" s="412"/>
      <c r="U67" s="411"/>
      <c r="V67" s="413"/>
      <c r="W67" s="412"/>
      <c r="X67" s="411"/>
      <c r="Y67" s="411"/>
      <c r="Z67" s="411"/>
      <c r="AA67" s="411"/>
      <c r="AB67" s="411"/>
      <c r="AC67" s="411"/>
      <c r="AD67" s="422"/>
    </row>
    <row r="68" spans="1:30" ht="15.75" customHeight="1" thickBot="1">
      <c r="A68" s="961"/>
      <c r="B68" s="962"/>
      <c r="C68" s="962"/>
      <c r="D68" s="962"/>
      <c r="E68" s="433"/>
      <c r="F68" s="424"/>
      <c r="G68" s="424"/>
      <c r="H68" s="424"/>
      <c r="I68" s="424"/>
      <c r="J68" s="423"/>
      <c r="K68" s="423"/>
      <c r="L68" s="423"/>
      <c r="M68" s="425"/>
      <c r="N68" s="426" t="str">
        <f>IF(COUNTA(M66:AD66)&gt;1,"You are requesting full sets for multiple colors","")</f>
        <v/>
      </c>
      <c r="O68" s="426"/>
      <c r="P68" s="426"/>
      <c r="Q68" s="427"/>
      <c r="R68" s="427"/>
      <c r="S68" s="427"/>
      <c r="T68" s="427"/>
      <c r="U68" s="427"/>
      <c r="V68" s="427"/>
      <c r="W68" s="427"/>
      <c r="X68" s="427"/>
      <c r="Y68" s="427"/>
      <c r="Z68" s="427"/>
      <c r="AA68" s="427"/>
      <c r="AB68" s="427"/>
      <c r="AC68" s="427"/>
      <c r="AD68" s="428"/>
    </row>
    <row r="69" spans="1:30" ht="8.25" customHeight="1" thickBot="1">
      <c r="B69" s="2"/>
      <c r="D69" s="2"/>
      <c r="E69" s="2"/>
      <c r="F69" s="134"/>
      <c r="G69" s="134"/>
      <c r="H69" s="134"/>
      <c r="I69" s="134"/>
      <c r="J69" s="2"/>
      <c r="K69" s="2"/>
      <c r="L69" s="2"/>
      <c r="M69" s="135"/>
      <c r="N69" s="135"/>
      <c r="O69" s="135"/>
      <c r="P69" s="135"/>
      <c r="Q69" s="136"/>
      <c r="R69" s="136"/>
      <c r="S69" s="136"/>
      <c r="T69" s="136"/>
      <c r="U69" s="136"/>
      <c r="V69" s="136"/>
      <c r="W69" s="136"/>
      <c r="X69" s="136"/>
      <c r="Y69" s="136"/>
      <c r="Z69" s="136"/>
      <c r="AA69" s="136"/>
      <c r="AB69" s="136"/>
      <c r="AC69" s="136"/>
      <c r="AD69" s="135"/>
    </row>
    <row r="70" spans="1:30" ht="15.75" customHeight="1">
      <c r="A70" s="414" t="s">
        <v>334</v>
      </c>
      <c r="B70" s="415"/>
      <c r="C70" s="416"/>
      <c r="D70" s="429">
        <f>COUNTA(B38:B59)</f>
        <v>22</v>
      </c>
      <c r="E70" s="417"/>
      <c r="F70" s="739">
        <f>SUM(M70:AD70)</f>
        <v>0</v>
      </c>
      <c r="G70" s="418"/>
      <c r="H70" s="419">
        <f>SUM(H38:H59)</f>
        <v>6584.2799999999988</v>
      </c>
      <c r="I70" s="563">
        <f>ROUND(H70*'Exchange Rate'!$B$3*'Exchange Rate'!$B$8,2)</f>
        <v>6808.15</v>
      </c>
      <c r="J70" s="420"/>
      <c r="K70" s="564">
        <f>F70*I70</f>
        <v>0</v>
      </c>
      <c r="L70" s="740"/>
      <c r="M70" s="741"/>
      <c r="N70" s="742"/>
      <c r="O70" s="743"/>
      <c r="P70" s="744"/>
      <c r="Q70" s="745"/>
      <c r="R70" s="746"/>
      <c r="S70" s="747"/>
      <c r="T70" s="748"/>
      <c r="U70" s="749"/>
      <c r="V70" s="750"/>
      <c r="W70" s="751"/>
      <c r="X70" s="752"/>
      <c r="Y70" s="753"/>
      <c r="Z70" s="754"/>
      <c r="AA70" s="755"/>
      <c r="AB70" s="756"/>
      <c r="AC70" s="757"/>
      <c r="AD70" s="758"/>
    </row>
    <row r="71" spans="1:30" ht="15.75" customHeight="1">
      <c r="A71" s="959" t="str">
        <f>"Send me 1 of each of the "&amp;$D$70&amp;" KASTLINE Full Tex Volumes in Catalogue times the Quantity entered in row "&amp;ROW(F70)</f>
        <v>Send me 1 of each of the 22 KASTLINE Full Tex Volumes in Catalogue times the Quantity entered in row 70</v>
      </c>
      <c r="B71" s="960"/>
      <c r="C71" s="960"/>
      <c r="D71" s="960"/>
      <c r="E71" s="432"/>
      <c r="F71" s="409"/>
      <c r="G71" s="134"/>
      <c r="H71" s="410"/>
      <c r="I71" s="759"/>
      <c r="J71" s="431"/>
      <c r="K71" s="570"/>
      <c r="L71" s="760"/>
      <c r="M71" s="760"/>
      <c r="N71" s="431"/>
      <c r="O71" s="958"/>
      <c r="P71" s="958"/>
      <c r="S71" s="738"/>
      <c r="T71" s="412"/>
      <c r="U71" s="411"/>
      <c r="V71" s="413"/>
      <c r="W71" s="412"/>
      <c r="X71" s="411"/>
      <c r="Y71" s="411"/>
      <c r="Z71" s="411"/>
      <c r="AA71" s="411"/>
      <c r="AB71" s="411"/>
      <c r="AC71" s="411"/>
      <c r="AD71" s="422"/>
    </row>
    <row r="72" spans="1:30" ht="15.75" customHeight="1" thickBot="1">
      <c r="A72" s="961"/>
      <c r="B72" s="962"/>
      <c r="C72" s="962"/>
      <c r="D72" s="962"/>
      <c r="E72" s="433"/>
      <c r="F72" s="424"/>
      <c r="G72" s="424"/>
      <c r="H72" s="424"/>
      <c r="I72" s="424"/>
      <c r="J72" s="423"/>
      <c r="K72" s="423"/>
      <c r="L72" s="423"/>
      <c r="M72" s="425"/>
      <c r="N72" s="426" t="str">
        <f>IF(COUNTA(M70:AD70)&gt;1,"You are requesting full sets for multiple colors","")</f>
        <v/>
      </c>
      <c r="O72" s="426"/>
      <c r="P72" s="426"/>
      <c r="Q72" s="427"/>
      <c r="R72" s="427"/>
      <c r="S72" s="427"/>
      <c r="T72" s="427"/>
      <c r="U72" s="427"/>
      <c r="V72" s="427"/>
      <c r="W72" s="427"/>
      <c r="X72" s="427"/>
      <c r="Y72" s="427"/>
      <c r="Z72" s="427"/>
      <c r="AA72" s="427"/>
      <c r="AB72" s="427"/>
      <c r="AC72" s="427"/>
      <c r="AD72" s="428"/>
    </row>
    <row r="73" spans="1:30" ht="15.75" customHeight="1">
      <c r="A73" s="864" t="s">
        <v>337</v>
      </c>
      <c r="B73" s="2"/>
      <c r="C73" s="2"/>
      <c r="D73" s="2"/>
      <c r="E73" s="2"/>
      <c r="F73" s="2"/>
      <c r="G73" s="2"/>
      <c r="H73" s="2"/>
      <c r="I73" s="2"/>
      <c r="J73" s="2"/>
      <c r="K73" s="2"/>
      <c r="L73" s="865" t="s">
        <v>338</v>
      </c>
      <c r="M73" s="2"/>
      <c r="N73" s="2"/>
      <c r="O73" s="2"/>
      <c r="P73" s="2"/>
      <c r="Q73" s="2"/>
      <c r="R73" s="2"/>
      <c r="S73" s="2"/>
      <c r="T73" s="2"/>
      <c r="U73" s="2"/>
      <c r="V73" s="2"/>
      <c r="W73" s="2"/>
      <c r="X73" s="2"/>
      <c r="Y73" s="2"/>
      <c r="Z73" s="2"/>
      <c r="AA73" s="2"/>
      <c r="AB73" s="2"/>
      <c r="AC73" s="2"/>
      <c r="AD73" s="2"/>
    </row>
    <row r="74" spans="1:30" ht="15.75" customHeight="1">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row>
    <row r="75" spans="1:30" ht="15.75" customHeight="1">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1:30" ht="15.75" customHeight="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ht="15.75" customHeight="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15.75" customHeight="1">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1:30" ht="15.75" customHeight="1">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15.75" customHeight="1">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2:30" ht="15.75" customHeight="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2:30" ht="15.75" customHeight="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2:30" ht="15.75" customHeight="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2:30" ht="15.75" customHeight="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2:30" ht="15.75" customHeight="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2:30" ht="15.75" customHeight="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2:30" ht="15.75" customHeight="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2:30" ht="15.75" customHeight="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2:30" ht="15.75" customHeight="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2:30" ht="15.75" customHeight="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2:30" ht="15.75" customHeight="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2:30" ht="15.75" customHeight="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2:30" ht="15.75" customHeight="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2:30" ht="15.75" customHeight="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2:30" ht="15.75" customHeight="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2:30" ht="15.75" customHeight="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2:30" ht="15.75" customHeight="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2:30" ht="15.75" customHeight="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2:30" ht="15.75" customHeight="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2:30" ht="15.75" customHeight="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2:30" ht="15.75" customHeight="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2:30" ht="7.5" customHeight="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2:30" ht="15.75" customHeight="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2:30" ht="15.75" customHeight="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2:30" ht="15.75" customHeight="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2:30" ht="15.75" customHeight="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2:30" ht="15.75" customHeight="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2:30" ht="15.75" customHeight="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2:30" ht="15.75" customHeight="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2:30" ht="15.75" customHeight="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2:30" ht="15.75" customHeight="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2:30" ht="15.75" customHeight="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2:30" ht="15.75" customHeight="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2:30" ht="15.75" customHeight="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2:30" ht="15.75" customHeight="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2:30" ht="15.75" customHeight="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2:30" ht="15.75" customHeight="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2:30" ht="15.75" customHeight="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2:30" ht="15.75" customHeight="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2:30" ht="15.75" customHeight="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2:30" ht="15.75" customHeight="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2:30" ht="15.75" customHeight="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2:30" ht="15.75" customHeight="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2:30" ht="15.75" customHeight="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2:30" ht="15.75" customHeight="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2:30" ht="15.75" customHeight="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2:30" ht="15.75" customHeight="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2:30" ht="15.75" customHeight="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2:30" ht="15.75" customHeight="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2:30" ht="15.75" customHeight="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2:30" ht="15.75" customHeight="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2:30" ht="15.75" customHeight="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2:30" ht="15.75" customHeight="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2:30" ht="15.75" customHeight="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2:30" ht="15.75" customHeight="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2:30" ht="15.75" customHeight="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2:30" ht="15.75" customHeight="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2:30" ht="15.75" customHeight="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2:30" ht="15.75" customHeight="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2:30" ht="15.75" customHeight="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2:30" ht="15.75" customHeight="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2:30" ht="15.75" customHeight="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2:30" ht="15.75" customHeight="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2:30" ht="15.75" customHeight="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spans="2:30" ht="15.75" customHeight="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2:30" ht="15.75" customHeight="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spans="2:30" ht="15.75" customHeight="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spans="2:30" ht="15.75" customHeight="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spans="2:30" ht="15.75" customHeight="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row>
    <row r="150" spans="2:30" ht="15.75" customHeight="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row>
    <row r="151" spans="2:30" ht="15.75" customHeight="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row>
    <row r="152" spans="2:30" ht="15.75" customHeight="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row>
    <row r="153" spans="2:30" ht="15.75" customHeight="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row>
    <row r="154" spans="2:30" ht="15.75" customHeight="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row>
    <row r="155" spans="2:30" ht="15.75" customHeight="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row>
    <row r="156" spans="2:30" ht="15.75" customHeight="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row>
    <row r="157" spans="2:30" ht="15.75" customHeight="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row>
    <row r="158" spans="2:30" ht="15.75" customHeight="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row>
    <row r="159" spans="2:30" ht="15.75" customHeight="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row>
    <row r="160" spans="2:30" ht="15.75" customHeight="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row>
    <row r="161" spans="2:30" ht="15.75" customHeight="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row>
    <row r="162" spans="2:30" ht="15.75" customHeight="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row>
    <row r="163" spans="2:30" ht="15.75" customHeight="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row>
    <row r="164" spans="2:30" ht="15.75" customHeight="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row>
    <row r="165" spans="2:30" ht="15.75" customHeight="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row>
    <row r="166" spans="2:30" ht="15.75" customHeight="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row>
    <row r="167" spans="2:30" ht="15.75" customHeight="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row>
    <row r="168" spans="2:30" ht="15.75" customHeight="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row>
    <row r="169" spans="2:30" ht="15.75" customHeight="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row>
    <row r="170" spans="2:30" ht="15.75" customHeight="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row>
    <row r="171" spans="2:30" ht="15.75" customHeight="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row>
    <row r="172" spans="2:30" ht="15.75" customHeight="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row>
    <row r="173" spans="2:30" ht="15.75" customHeight="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row>
    <row r="174" spans="2:30" ht="15.75" customHeight="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row>
    <row r="175" spans="2:30" ht="15.75" customHeight="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row>
    <row r="176" spans="2:30" ht="15.75" customHeight="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row>
    <row r="177" spans="2:30" ht="15.75" customHeight="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row>
    <row r="178" spans="2:30" ht="15.75" customHeight="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row>
    <row r="179" spans="2:30" ht="15.75" customHeight="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row>
    <row r="180" spans="2:30" ht="15.75" customHeight="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row>
    <row r="181" spans="2:30" ht="15.75" customHeight="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row>
    <row r="182" spans="2:30" ht="15.75" customHeight="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row>
    <row r="183" spans="2:30" ht="15.75" customHeight="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row>
    <row r="184" spans="2:30" ht="15.75" customHeight="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row>
    <row r="185" spans="2:30" ht="15.75" customHeight="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row>
    <row r="186" spans="2:30" ht="15.75" customHeight="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row>
    <row r="187" spans="2:30" ht="15.75" customHeight="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row>
    <row r="188" spans="2:30" ht="15.75" customHeight="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row>
    <row r="189" spans="2:30" ht="15.75" customHeight="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row>
    <row r="190" spans="2:30" ht="15.75" customHeight="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row>
    <row r="191" spans="2:30" ht="15.75" customHeight="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row>
    <row r="192" spans="2:30" ht="15.75" customHeight="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row>
    <row r="193" spans="2:30" ht="15.75" customHeight="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row>
    <row r="194" spans="2:30" ht="15.75" customHeight="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row>
    <row r="195" spans="2:30" ht="15.75" customHeight="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row>
    <row r="196" spans="2:30" ht="15.75" customHeight="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row>
    <row r="197" spans="2:30" ht="15.75" customHeight="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row>
    <row r="198" spans="2:30" ht="15.75" customHeight="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row>
    <row r="199" spans="2:30" ht="15.75" customHeight="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row>
    <row r="200" spans="2:30" ht="15.75" customHeight="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row>
    <row r="201" spans="2:30" ht="15.75" customHeight="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row>
    <row r="202" spans="2:30" ht="15.75" customHeight="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row>
    <row r="203" spans="2:30" ht="15.75" customHeight="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row>
    <row r="204" spans="2:30" ht="15.75" customHeight="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row>
    <row r="205" spans="2:30" ht="15.75" customHeight="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row>
    <row r="206" spans="2:30" ht="15.75" customHeight="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row>
    <row r="207" spans="2:30" ht="15.75" customHeight="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row>
    <row r="208" spans="2:30" ht="15.75" customHeight="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row>
    <row r="209" spans="2:30" ht="15.75" customHeight="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row>
    <row r="210" spans="2:30" ht="15.75" customHeight="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row>
    <row r="211" spans="2:30" ht="15.75" customHeight="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row>
    <row r="212" spans="2:30" ht="15.75" customHeight="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row>
    <row r="213" spans="2:30" ht="15.75" customHeight="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row>
    <row r="214" spans="2:30" ht="15.75" customHeight="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row>
    <row r="215" spans="2:30" ht="15.75" customHeight="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row>
    <row r="216" spans="2:30" ht="15.75" customHeight="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row>
    <row r="217" spans="2:30" ht="15.75" customHeight="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row>
    <row r="218" spans="2:30" ht="15.75" customHeight="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row>
    <row r="219" spans="2:30" ht="15.75" customHeight="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row>
    <row r="220" spans="2:30" ht="15.75" customHeight="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row>
    <row r="221" spans="2:30" ht="15.75" customHeight="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row>
    <row r="222" spans="2:30" ht="15.75" customHeight="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row>
    <row r="223" spans="2:30" ht="15.75" customHeight="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row>
    <row r="224" spans="2:30" ht="15.75" customHeight="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row>
    <row r="225" spans="2:30" ht="15.75" customHeight="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row>
    <row r="226" spans="2:30" ht="15.75" customHeight="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row>
    <row r="227" spans="2:30" ht="15.75" customHeight="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row>
    <row r="228" spans="2:30" ht="15.75" customHeight="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row>
    <row r="229" spans="2:30" ht="15.75" customHeight="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row>
    <row r="230" spans="2:30" ht="15.75" customHeight="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row>
    <row r="231" spans="2:30" ht="15.75" customHeight="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row>
    <row r="232" spans="2:30" ht="15.75" customHeight="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row>
    <row r="233" spans="2:30" ht="15.75" customHeight="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row>
    <row r="234" spans="2:30" ht="15.75" customHeight="1">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row>
    <row r="235" spans="2:30" ht="15.75" customHeight="1">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row>
    <row r="236" spans="2:30" ht="15.75" customHeight="1">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row>
    <row r="237" spans="2:30" ht="15.75" customHeight="1">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row>
    <row r="238" spans="2:30" ht="15.75" customHeight="1">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row>
    <row r="239" spans="2:30" ht="15.75" customHeight="1">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row>
    <row r="240" spans="2:30" ht="15.75" customHeight="1">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row>
    <row r="241" spans="2:30" ht="15.75" customHeight="1">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row>
    <row r="242" spans="2:30" ht="15.75" customHeight="1">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row>
    <row r="243" spans="2:30" ht="15.75" customHeight="1">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row>
    <row r="244" spans="2:30" ht="15.75" customHeight="1">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row>
    <row r="245" spans="2:30" ht="15.75" customHeight="1">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row>
    <row r="246" spans="2:30" ht="15.75" customHeight="1">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row>
    <row r="247" spans="2:30" ht="15.75" customHeight="1">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row>
    <row r="248" spans="2:30" ht="15.75" customHeight="1">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row>
    <row r="249" spans="2:30" ht="15.75" customHeight="1">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row>
    <row r="250" spans="2:30" ht="15.75" customHeight="1">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row>
    <row r="251" spans="2:30" ht="15.75" customHeight="1">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row>
    <row r="252" spans="2:30" ht="15.75" customHeight="1">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row>
    <row r="253" spans="2:30" ht="15.75" customHeight="1">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row>
    <row r="254" spans="2:30" ht="15.75" customHeight="1">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row>
    <row r="255" spans="2:30" ht="15.75" customHeight="1"/>
    <row r="256" spans="2:30"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sheetProtection algorithmName="SHA-512" hashValue="eCnd5qYu6hb4ginvSNBrxFffEJV5DlMSld9gbEUulvcjErKIU62E/E6+uKgTwoYrNtqt2kbl73I2G5dpLxjKaw==" saltValue="+hGuKDpxfyXHyll4Acr5ug==" spinCount="100000" sheet="1" selectLockedCells="1"/>
  <mergeCells count="6">
    <mergeCell ref="A71:D72"/>
    <mergeCell ref="O71:P71"/>
    <mergeCell ref="Q1:T1"/>
    <mergeCell ref="Q2:T2"/>
    <mergeCell ref="A67:D68"/>
    <mergeCell ref="O67:P67"/>
  </mergeCells>
  <pageMargins left="0.2" right="0.2" top="0.75" bottom="0.75" header="0.3" footer="0.3"/>
  <pageSetup paperSize="5" scale="65" fitToHeight="0" orientation="landscape" r:id="rId1"/>
  <headerFooter>
    <oddHeader>&amp;RJuly 4, 2023
Retail Pricing in Euros</oddHeader>
    <oddFooter>&amp;Cp &amp;P/&amp;N</oddFooter>
  </headerFooter>
  <rowBreaks count="1" manualBreakCount="1">
    <brk id="7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8F615-B276-45B8-B1C5-674559164EA5}">
  <dimension ref="A1:G8"/>
  <sheetViews>
    <sheetView workbookViewId="0">
      <selection activeCell="B9" sqref="B9"/>
    </sheetView>
  </sheetViews>
  <sheetFormatPr baseColWidth="10" defaultColWidth="9.109375" defaultRowHeight="13.2"/>
  <cols>
    <col min="1" max="1" width="27.88671875" customWidth="1"/>
    <col min="2" max="2" width="12.6640625" style="509" customWidth="1"/>
  </cols>
  <sheetData>
    <row r="1" spans="1:7">
      <c r="A1" s="7" t="s">
        <v>188</v>
      </c>
      <c r="B1" s="977" t="s">
        <v>200</v>
      </c>
      <c r="C1" s="978"/>
      <c r="D1" s="978"/>
      <c r="E1" s="978"/>
      <c r="F1" s="978"/>
      <c r="G1" s="978"/>
    </row>
    <row r="2" spans="1:7">
      <c r="A2" s="505" t="s">
        <v>189</v>
      </c>
      <c r="B2" s="506">
        <v>44996</v>
      </c>
    </row>
    <row r="3" spans="1:7">
      <c r="A3" s="505" t="s">
        <v>194</v>
      </c>
      <c r="B3" s="507">
        <v>0.94</v>
      </c>
    </row>
    <row r="4" spans="1:7">
      <c r="A4" s="505" t="s">
        <v>190</v>
      </c>
      <c r="B4" s="507">
        <v>81</v>
      </c>
    </row>
    <row r="5" spans="1:7">
      <c r="A5" s="505" t="s">
        <v>191</v>
      </c>
      <c r="B5" s="508">
        <f>SUM(B2,B4)</f>
        <v>45077</v>
      </c>
      <c r="C5" s="173" t="s">
        <v>201</v>
      </c>
    </row>
    <row r="6" spans="1:7">
      <c r="A6" s="505" t="s">
        <v>197</v>
      </c>
      <c r="B6" s="565">
        <v>11000</v>
      </c>
    </row>
    <row r="7" spans="1:7">
      <c r="A7" s="505" t="s">
        <v>198</v>
      </c>
      <c r="B7" s="566">
        <f>ROUND(B6*B3,2)</f>
        <v>10340</v>
      </c>
      <c r="C7" s="173" t="s">
        <v>199</v>
      </c>
    </row>
    <row r="8" spans="1:7">
      <c r="A8" s="505" t="s">
        <v>341</v>
      </c>
      <c r="B8" s="509">
        <v>1.1000000000000001</v>
      </c>
    </row>
  </sheetData>
  <mergeCells count="1">
    <mergeCell ref="B1:G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27AFD-AFBB-43F4-96F0-49083665745A}">
  <sheetPr>
    <pageSetUpPr fitToPage="1"/>
  </sheetPr>
  <dimension ref="A1:U21"/>
  <sheetViews>
    <sheetView showGridLines="0" zoomScaleNormal="100" workbookViewId="0">
      <pane ySplit="21" topLeftCell="A22" activePane="bottomLeft" state="frozen"/>
      <selection pane="bottomLeft" activeCell="Q10" sqref="Q10"/>
    </sheetView>
  </sheetViews>
  <sheetFormatPr baseColWidth="10" defaultColWidth="9.109375" defaultRowHeight="13.2"/>
  <cols>
    <col min="1" max="1" width="35.5546875" customWidth="1"/>
    <col min="3" max="3" width="1.5546875" customWidth="1"/>
    <col min="17" max="17" width="8.88671875" customWidth="1"/>
  </cols>
  <sheetData>
    <row r="1" spans="1:16" ht="18">
      <c r="A1" s="1" t="s">
        <v>340</v>
      </c>
      <c r="C1" s="1"/>
    </row>
    <row r="6" spans="1:16" ht="39.75" customHeight="1" thickBot="1">
      <c r="D6" s="392"/>
      <c r="E6" s="392"/>
      <c r="F6" s="392"/>
      <c r="G6" s="392"/>
      <c r="H6" s="392"/>
      <c r="I6" s="392"/>
      <c r="J6" s="392"/>
    </row>
    <row r="7" spans="1:16" ht="24.6" thickTop="1">
      <c r="A7" s="391" t="s">
        <v>173</v>
      </c>
      <c r="B7" s="393" t="s">
        <v>174</v>
      </c>
      <c r="C7" s="391"/>
      <c r="D7" s="196" t="s">
        <v>142</v>
      </c>
      <c r="E7" s="197" t="s">
        <v>143</v>
      </c>
      <c r="F7" s="198" t="s">
        <v>144</v>
      </c>
      <c r="G7" s="300" t="s">
        <v>152</v>
      </c>
      <c r="H7" s="293" t="s">
        <v>145</v>
      </c>
      <c r="I7" s="310" t="s">
        <v>153</v>
      </c>
      <c r="J7" s="199" t="s">
        <v>146</v>
      </c>
      <c r="K7" s="202" t="s">
        <v>147</v>
      </c>
      <c r="L7" s="303" t="s">
        <v>154</v>
      </c>
      <c r="M7" s="301" t="s">
        <v>148</v>
      </c>
      <c r="N7" s="200" t="s">
        <v>149</v>
      </c>
      <c r="O7" s="201" t="s">
        <v>150</v>
      </c>
      <c r="P7" s="203" t="s">
        <v>151</v>
      </c>
    </row>
    <row r="8" spans="1:16" ht="6.9" customHeight="1" thickBot="1">
      <c r="B8" s="394"/>
      <c r="D8" s="27"/>
      <c r="E8" s="28"/>
      <c r="F8" s="29"/>
      <c r="G8" s="294"/>
      <c r="H8" s="30"/>
      <c r="I8" s="289"/>
      <c r="J8" s="31"/>
      <c r="K8" s="33"/>
      <c r="L8" s="304"/>
      <c r="M8" s="387"/>
      <c r="N8" s="32"/>
      <c r="O8" s="24"/>
      <c r="P8" s="34"/>
    </row>
    <row r="9" spans="1:16" ht="27" thickBot="1">
      <c r="A9" s="388" t="s">
        <v>175</v>
      </c>
      <c r="B9" s="763">
        <f>SUM(D9:P9)</f>
        <v>0</v>
      </c>
      <c r="C9" s="388"/>
      <c r="D9" s="805">
        <f>'HOLD BUY Sheet'!R138+('HOLD BUY Sheet'!R144*'HOLD BUY Sheet'!$V$145)+('HOLD BUY Sheet'!R147*'HOLD BUY Sheet'!$V$148)+('HOLD BUY Sheet'!R150*'HOLD BUY Sheet'!$V$151)+('HOLD BUY Sheet'!R153*'HOLD BUY Sheet'!$V$154)+('HOLD BUY Sheet'!R156*'HOLD BUY Sheet'!$V$157)+('HOLD BUY Sheet'!R159*'HOLD BUY Sheet'!$V$160)+('HOLD BUY Sheet'!R162*'HOLD BUY Sheet'!$V$163)+('HOLD BUY Sheet'!R165*'HOLD BUY Sheet'!$V$166)+('HOLD BUY Sheet'!R168*'HOLD BUY Sheet'!$V$169)+('HOLD BUY Sheet'!R171*'HOLD BUY Sheet'!$V$172)+('HOLD BUY Sheet'!R174*'HOLD BUY Sheet'!$V$175)+('HOLD BUY Sheet'!R177*'HOLD BUY Sheet'!$V$178)+('HOLD BUY Sheet'!R180*'HOLD BUY Sheet'!$V$181)+('HOLD BUY Sheet'!R183*'HOLD BUY Sheet'!$V$184)+('HOLD BUY Sheet'!R186*'HOLD BUY Sheet'!$V$187)</f>
        <v>0</v>
      </c>
      <c r="E9" s="806">
        <f>'HOLD BUY Sheet'!S138+('HOLD BUY Sheet'!S144*'HOLD BUY Sheet'!$V$145)+('HOLD BUY Sheet'!S147*'HOLD BUY Sheet'!$V$148)+('HOLD BUY Sheet'!S150*'HOLD BUY Sheet'!$V$151)+('HOLD BUY Sheet'!S153*'HOLD BUY Sheet'!$V$154)+('HOLD BUY Sheet'!S156*'HOLD BUY Sheet'!$V$157)+('HOLD BUY Sheet'!S159*'HOLD BUY Sheet'!$V$160)+('HOLD BUY Sheet'!S162*'HOLD BUY Sheet'!$V$163)+('HOLD BUY Sheet'!S165*'HOLD BUY Sheet'!$V$166)+('HOLD BUY Sheet'!S168*'HOLD BUY Sheet'!$V$169)+('HOLD BUY Sheet'!S171*'HOLD BUY Sheet'!$V$172)+('HOLD BUY Sheet'!S174*'HOLD BUY Sheet'!$V$175)+('HOLD BUY Sheet'!S177*'HOLD BUY Sheet'!$V$178)+('HOLD BUY Sheet'!S180*'HOLD BUY Sheet'!$V$181)+('HOLD BUY Sheet'!S183*'HOLD BUY Sheet'!$V$184)+('HOLD BUY Sheet'!S186*'HOLD BUY Sheet'!$V$187)</f>
        <v>0</v>
      </c>
      <c r="F9" s="807">
        <f>'HOLD BUY Sheet'!T138+('HOLD BUY Sheet'!T144*'HOLD BUY Sheet'!$V$145)+('HOLD BUY Sheet'!T147*'HOLD BUY Sheet'!$V$148)+('HOLD BUY Sheet'!T150*'HOLD BUY Sheet'!$V$151)+('HOLD BUY Sheet'!T153*'HOLD BUY Sheet'!$V$154)+('HOLD BUY Sheet'!T156*'HOLD BUY Sheet'!$V$157)+('HOLD BUY Sheet'!T159*'HOLD BUY Sheet'!$V$160)+('HOLD BUY Sheet'!T162*'HOLD BUY Sheet'!$V$163)+('HOLD BUY Sheet'!T165*'HOLD BUY Sheet'!$V$166)+('HOLD BUY Sheet'!T168*'HOLD BUY Sheet'!$V$169)+('HOLD BUY Sheet'!T171*'HOLD BUY Sheet'!$V$172)+('HOLD BUY Sheet'!T174*'HOLD BUY Sheet'!$V$175)+('HOLD BUY Sheet'!T177*'HOLD BUY Sheet'!$V$178)+('HOLD BUY Sheet'!T180*'HOLD BUY Sheet'!$V$181)+('HOLD BUY Sheet'!T183*'HOLD BUY Sheet'!$V$184)+('HOLD BUY Sheet'!T186*'HOLD BUY Sheet'!$V$187)</f>
        <v>0</v>
      </c>
      <c r="G9" s="808">
        <f>'HOLD BUY Sheet'!U138+('HOLD BUY Sheet'!U144*'HOLD BUY Sheet'!$V$145)+('HOLD BUY Sheet'!U147*'HOLD BUY Sheet'!$V$148)+('HOLD BUY Sheet'!U150*'HOLD BUY Sheet'!$V$151)+('HOLD BUY Sheet'!U153*'HOLD BUY Sheet'!$V$154)+('HOLD BUY Sheet'!U156*'HOLD BUY Sheet'!$V$157)+('HOLD BUY Sheet'!U159*'HOLD BUY Sheet'!$V$160)+('HOLD BUY Sheet'!U162*'HOLD BUY Sheet'!$V$163)+('HOLD BUY Sheet'!U165*'HOLD BUY Sheet'!$V$166)+('HOLD BUY Sheet'!U168*'HOLD BUY Sheet'!$V$169)+('HOLD BUY Sheet'!U171*'HOLD BUY Sheet'!$V$172)+('HOLD BUY Sheet'!U174*'HOLD BUY Sheet'!$V$175)+('HOLD BUY Sheet'!U177*'HOLD BUY Sheet'!$V$178)+('HOLD BUY Sheet'!U180*'HOLD BUY Sheet'!$V$181)+('HOLD BUY Sheet'!U183*'HOLD BUY Sheet'!$V$184)+('HOLD BUY Sheet'!U186*'HOLD BUY Sheet'!$V$187)</f>
        <v>0</v>
      </c>
      <c r="H9" s="809">
        <f>'HOLD BUY Sheet'!V138+('HOLD BUY Sheet'!V144*'HOLD BUY Sheet'!$V$145)+('HOLD BUY Sheet'!V147*'HOLD BUY Sheet'!$V$148)+('HOLD BUY Sheet'!V150*'HOLD BUY Sheet'!$V$151)+('HOLD BUY Sheet'!V153*'HOLD BUY Sheet'!$V$154)+('HOLD BUY Sheet'!V156*'HOLD BUY Sheet'!$V$157)+('HOLD BUY Sheet'!V159*'HOLD BUY Sheet'!$V$160)+('HOLD BUY Sheet'!V162*'HOLD BUY Sheet'!$V$163)+('HOLD BUY Sheet'!V165*'HOLD BUY Sheet'!$V$166)+('HOLD BUY Sheet'!V168*'HOLD BUY Sheet'!$V$169)+('HOLD BUY Sheet'!V171*'HOLD BUY Sheet'!$V$172)+('HOLD BUY Sheet'!V174*'HOLD BUY Sheet'!$V$175)+('HOLD BUY Sheet'!V177*'HOLD BUY Sheet'!$V$178)+('HOLD BUY Sheet'!V180*'HOLD BUY Sheet'!$V$181)+('HOLD BUY Sheet'!V183*'HOLD BUY Sheet'!$V$184)+('HOLD BUY Sheet'!V186*'HOLD BUY Sheet'!$V$187)</f>
        <v>0</v>
      </c>
      <c r="I9" s="810">
        <f>'HOLD BUY Sheet'!W138+('HOLD BUY Sheet'!W144*'HOLD BUY Sheet'!$V$145)+('HOLD BUY Sheet'!W147*'HOLD BUY Sheet'!$V$148)+('HOLD BUY Sheet'!W150*'HOLD BUY Sheet'!$V$151)+('HOLD BUY Sheet'!W153*'HOLD BUY Sheet'!$V$154)+('HOLD BUY Sheet'!W156*'HOLD BUY Sheet'!$V$157)+('HOLD BUY Sheet'!W159*'HOLD BUY Sheet'!$V$160)+('HOLD BUY Sheet'!W162*'HOLD BUY Sheet'!$V$163)+('HOLD BUY Sheet'!W165*'HOLD BUY Sheet'!$V$166)+('HOLD BUY Sheet'!W168*'HOLD BUY Sheet'!$V$169)+('HOLD BUY Sheet'!W171*'HOLD BUY Sheet'!$V$172)+('HOLD BUY Sheet'!W174*'HOLD BUY Sheet'!$V$175)+('HOLD BUY Sheet'!W177*'HOLD BUY Sheet'!$V$178)+('HOLD BUY Sheet'!W180*'HOLD BUY Sheet'!$V$181)+('HOLD BUY Sheet'!W183*'HOLD BUY Sheet'!$V$184)+('HOLD BUY Sheet'!W186*'HOLD BUY Sheet'!$V$187)</f>
        <v>0</v>
      </c>
      <c r="J9" s="811">
        <f>'HOLD BUY Sheet'!X138+('HOLD BUY Sheet'!X144*'HOLD BUY Sheet'!$V$145)+('HOLD BUY Sheet'!X147*'HOLD BUY Sheet'!$V$148)+('HOLD BUY Sheet'!X150*'HOLD BUY Sheet'!$V$151)+('HOLD BUY Sheet'!X153*'HOLD BUY Sheet'!$V$154)+('HOLD BUY Sheet'!X156*'HOLD BUY Sheet'!$V$157)+('HOLD BUY Sheet'!X159*'HOLD BUY Sheet'!$V$160)+('HOLD BUY Sheet'!X162*'HOLD BUY Sheet'!$V$163)+('HOLD BUY Sheet'!X165*'HOLD BUY Sheet'!$V$166)+('HOLD BUY Sheet'!X168*'HOLD BUY Sheet'!$V$169)+('HOLD BUY Sheet'!X171*'HOLD BUY Sheet'!$V$172)+('HOLD BUY Sheet'!X174*'HOLD BUY Sheet'!$V$175)+('HOLD BUY Sheet'!X177*'HOLD BUY Sheet'!$V$178)+('HOLD BUY Sheet'!X180*'HOLD BUY Sheet'!$V$181)+('HOLD BUY Sheet'!X183*'HOLD BUY Sheet'!$V$184)+('HOLD BUY Sheet'!X186*'HOLD BUY Sheet'!$V$187)</f>
        <v>0</v>
      </c>
      <c r="K9" s="812">
        <f>'HOLD BUY Sheet'!Y138+('HOLD BUY Sheet'!Y144*'HOLD BUY Sheet'!$V$145)+('HOLD BUY Sheet'!Y147*'HOLD BUY Sheet'!$V$148)+('HOLD BUY Sheet'!Y150*'HOLD BUY Sheet'!$V$151)+('HOLD BUY Sheet'!Y153*'HOLD BUY Sheet'!$V$154)+('HOLD BUY Sheet'!Y156*'HOLD BUY Sheet'!$V$157)+('HOLD BUY Sheet'!Y159*'HOLD BUY Sheet'!$V$160)+('HOLD BUY Sheet'!Y162*'HOLD BUY Sheet'!$V$163)+('HOLD BUY Sheet'!Y165*'HOLD BUY Sheet'!$V$166)+('HOLD BUY Sheet'!Y168*'HOLD BUY Sheet'!$V$169)+('HOLD BUY Sheet'!Y171*'HOLD BUY Sheet'!$V$172)+('HOLD BUY Sheet'!Y174*'HOLD BUY Sheet'!$V$175)+('HOLD BUY Sheet'!Y177*'HOLD BUY Sheet'!$V$178)+('HOLD BUY Sheet'!Y180*'HOLD BUY Sheet'!$V$181)+('HOLD BUY Sheet'!Y183*'HOLD BUY Sheet'!$V$184)+('HOLD BUY Sheet'!Y186*'HOLD BUY Sheet'!$V$187)</f>
        <v>0</v>
      </c>
      <c r="L9" s="813">
        <f>'HOLD BUY Sheet'!Z138+('HOLD BUY Sheet'!Z144*'HOLD BUY Sheet'!$V$145)+('HOLD BUY Sheet'!Z147*'HOLD BUY Sheet'!$V$148)+('HOLD BUY Sheet'!Z150*'HOLD BUY Sheet'!$V$151)+('HOLD BUY Sheet'!Z153*'HOLD BUY Sheet'!$V$154)+('HOLD BUY Sheet'!Z156*'HOLD BUY Sheet'!$V$157)+('HOLD BUY Sheet'!Z159*'HOLD BUY Sheet'!$V$160)+('HOLD BUY Sheet'!Z162*'HOLD BUY Sheet'!$V$163)+('HOLD BUY Sheet'!Z165*'HOLD BUY Sheet'!$V$166)+('HOLD BUY Sheet'!Z168*'HOLD BUY Sheet'!$V$169)+('HOLD BUY Sheet'!Z171*'HOLD BUY Sheet'!$V$172)+('HOLD BUY Sheet'!Z174*'HOLD BUY Sheet'!$V$175)+('HOLD BUY Sheet'!Z177*'HOLD BUY Sheet'!$V$178)+('HOLD BUY Sheet'!Z180*'HOLD BUY Sheet'!$V$181)+('HOLD BUY Sheet'!Z183*'HOLD BUY Sheet'!$V$184)+('HOLD BUY Sheet'!Z186*'HOLD BUY Sheet'!$V$187)</f>
        <v>0</v>
      </c>
      <c r="M9" s="814">
        <f>'HOLD BUY Sheet'!AA138+('HOLD BUY Sheet'!AA144*'HOLD BUY Sheet'!$V$145)+('HOLD BUY Sheet'!AA147*'HOLD BUY Sheet'!$V$148)+('HOLD BUY Sheet'!AA150*'HOLD BUY Sheet'!$V$151)+('HOLD BUY Sheet'!AA153*'HOLD BUY Sheet'!$V$154)+('HOLD BUY Sheet'!AA156*'HOLD BUY Sheet'!$V$157)+('HOLD BUY Sheet'!AA159*'HOLD BUY Sheet'!$V$160)+('HOLD BUY Sheet'!AA162*'HOLD BUY Sheet'!$V$163)+('HOLD BUY Sheet'!AA165*'HOLD BUY Sheet'!$V$166)+('HOLD BUY Sheet'!AA168*'HOLD BUY Sheet'!$V$169)+('HOLD BUY Sheet'!AA171*'HOLD BUY Sheet'!$V$172)+('HOLD BUY Sheet'!AA174*'HOLD BUY Sheet'!$V$175)+('HOLD BUY Sheet'!AA177*'HOLD BUY Sheet'!$V$178)+('HOLD BUY Sheet'!AA180*'HOLD BUY Sheet'!$V$181)+('HOLD BUY Sheet'!AA183*'HOLD BUY Sheet'!$V$184)+('HOLD BUY Sheet'!AA186*'HOLD BUY Sheet'!$V$187)</f>
        <v>0</v>
      </c>
      <c r="N9" s="815">
        <f>'HOLD BUY Sheet'!AB138+('HOLD BUY Sheet'!AB144*'HOLD BUY Sheet'!$V$145)+('HOLD BUY Sheet'!AB147*'HOLD BUY Sheet'!$V$148)+('HOLD BUY Sheet'!AB150*'HOLD BUY Sheet'!$V$151)+('HOLD BUY Sheet'!AB153*'HOLD BUY Sheet'!$V$154)+('HOLD BUY Sheet'!AB156*'HOLD BUY Sheet'!$V$157)+('HOLD BUY Sheet'!AB159*'HOLD BUY Sheet'!$V$160)+('HOLD BUY Sheet'!AB162*'HOLD BUY Sheet'!$V$163)+('HOLD BUY Sheet'!AB165*'HOLD BUY Sheet'!$V$166)+('HOLD BUY Sheet'!AB168*'HOLD BUY Sheet'!$V$169)+('HOLD BUY Sheet'!AB171*'HOLD BUY Sheet'!$V$172)+('HOLD BUY Sheet'!AB174*'HOLD BUY Sheet'!$V$175)+('HOLD BUY Sheet'!AB177*'HOLD BUY Sheet'!$V$178)+('HOLD BUY Sheet'!AB180*'HOLD BUY Sheet'!$V$181)+('HOLD BUY Sheet'!AB183*'HOLD BUY Sheet'!$V$184)+('HOLD BUY Sheet'!AB186*'HOLD BUY Sheet'!$V$187)</f>
        <v>0</v>
      </c>
      <c r="O9" s="816">
        <f>'HOLD BUY Sheet'!AC138+('HOLD BUY Sheet'!AC144*'HOLD BUY Sheet'!$V$145)+('HOLD BUY Sheet'!AC147*'HOLD BUY Sheet'!$V$148)+('HOLD BUY Sheet'!AC150*'HOLD BUY Sheet'!$V$151)+('HOLD BUY Sheet'!AC153*'HOLD BUY Sheet'!$V$154)+('HOLD BUY Sheet'!AC156*'HOLD BUY Sheet'!$V$157)+('HOLD BUY Sheet'!AC159*'HOLD BUY Sheet'!$V$160)+('HOLD BUY Sheet'!AC162*'HOLD BUY Sheet'!$V$163)+('HOLD BUY Sheet'!AC165*'HOLD BUY Sheet'!$V$166)+('HOLD BUY Sheet'!AC168*'HOLD BUY Sheet'!$V$169)+('HOLD BUY Sheet'!AC171*'HOLD BUY Sheet'!$V$172)+('HOLD BUY Sheet'!AC174*'HOLD BUY Sheet'!$V$175)+('HOLD BUY Sheet'!AC177*'HOLD BUY Sheet'!$V$178)+('HOLD BUY Sheet'!AC180*'HOLD BUY Sheet'!$V$181)+('HOLD BUY Sheet'!AC183*'HOLD BUY Sheet'!$V$184)+('HOLD BUY Sheet'!AC186*'HOLD BUY Sheet'!$V$187)</f>
        <v>0</v>
      </c>
      <c r="P9" s="817">
        <f>'HOLD BUY Sheet'!AD138+('HOLD BUY Sheet'!AD144*'HOLD BUY Sheet'!$V$145)+('HOLD BUY Sheet'!AD147*'HOLD BUY Sheet'!$V$148)+('HOLD BUY Sheet'!AD150*'HOLD BUY Sheet'!$V$151)+('HOLD BUY Sheet'!AD153*'HOLD BUY Sheet'!$V$154)+('HOLD BUY Sheet'!AD156*'HOLD BUY Sheet'!$V$157)+('HOLD BUY Sheet'!AD159*'HOLD BUY Sheet'!$V$160)+('HOLD BUY Sheet'!AD162*'HOLD BUY Sheet'!$V$163)+('HOLD BUY Sheet'!AD165*'HOLD BUY Sheet'!$V$166)+('HOLD BUY Sheet'!AD168*'HOLD BUY Sheet'!$V$169)+('HOLD BUY Sheet'!AD171*'HOLD BUY Sheet'!$V$172)+('HOLD BUY Sheet'!AD174*'HOLD BUY Sheet'!$V$175)+('HOLD BUY Sheet'!AD177*'HOLD BUY Sheet'!$V$178)+('HOLD BUY Sheet'!AD180*'HOLD BUY Sheet'!$V$181)+('HOLD BUY Sheet'!AD183*'HOLD BUY Sheet'!$V$184)+('HOLD BUY Sheet'!AD186*'HOLD BUY Sheet'!$V$187)</f>
        <v>0</v>
      </c>
    </row>
    <row r="10" spans="1:16" ht="24.9" customHeight="1" thickTop="1" thickBot="1">
      <c r="A10" s="388" t="s">
        <v>187</v>
      </c>
      <c r="B10" s="503">
        <f>SUM(D10:P10)</f>
        <v>0</v>
      </c>
      <c r="C10" s="388"/>
      <c r="D10" s="490">
        <f>SUM('HOLD BUY Sheet'!AF138,'HOLD BUY Sheet'!AF144,'HOLD BUY Sheet'!AF147,'HOLD BUY Sheet'!AF150,'HOLD BUY Sheet'!AF153,'HOLD BUY Sheet'!AF156,'HOLD BUY Sheet'!AF159,'HOLD BUY Sheet'!AF162,'HOLD BUY Sheet'!AF165,'HOLD BUY Sheet'!AF168,'HOLD BUY Sheet'!AF171,'HOLD BUY Sheet'!AF174,'HOLD BUY Sheet'!AF177,'HOLD BUY Sheet'!AF180,'HOLD BUY Sheet'!AF183,'HOLD BUY Sheet'!AF186)</f>
        <v>0</v>
      </c>
      <c r="E10" s="491">
        <f>SUM('HOLD BUY Sheet'!AG138,'HOLD BUY Sheet'!AG144,'HOLD BUY Sheet'!AG147,'HOLD BUY Sheet'!AG150,'HOLD BUY Sheet'!AG153,'HOLD BUY Sheet'!AG156,'HOLD BUY Sheet'!AG159,'HOLD BUY Sheet'!AG162,'HOLD BUY Sheet'!AG165,'HOLD BUY Sheet'!AG168,'HOLD BUY Sheet'!AG171,'HOLD BUY Sheet'!AG174,'HOLD BUY Sheet'!AG177,'HOLD BUY Sheet'!AG180,'HOLD BUY Sheet'!AG183,'HOLD BUY Sheet'!AG186)</f>
        <v>0</v>
      </c>
      <c r="F10" s="492">
        <f>SUM('HOLD BUY Sheet'!AH138,'HOLD BUY Sheet'!AH144,'HOLD BUY Sheet'!AH147,'HOLD BUY Sheet'!AH150,'HOLD BUY Sheet'!AH153,'HOLD BUY Sheet'!AH156,'HOLD BUY Sheet'!AH159,'HOLD BUY Sheet'!AH162,'HOLD BUY Sheet'!AH165,'HOLD BUY Sheet'!AH168,'HOLD BUY Sheet'!AH171,'HOLD BUY Sheet'!AH174,'HOLD BUY Sheet'!AH177,'HOLD BUY Sheet'!AH180,'HOLD BUY Sheet'!AH183,'HOLD BUY Sheet'!AH186)</f>
        <v>0</v>
      </c>
      <c r="G10" s="493">
        <f>SUM('HOLD BUY Sheet'!AI138,'HOLD BUY Sheet'!AI144,'HOLD BUY Sheet'!AI147,'HOLD BUY Sheet'!AI150,'HOLD BUY Sheet'!AI153,'HOLD BUY Sheet'!AI156,'HOLD BUY Sheet'!AI159,'HOLD BUY Sheet'!AI162,'HOLD BUY Sheet'!AI165,'HOLD BUY Sheet'!AI168,'HOLD BUY Sheet'!AI171,'HOLD BUY Sheet'!AI174,'HOLD BUY Sheet'!AI177,'HOLD BUY Sheet'!AI180,'HOLD BUY Sheet'!AI183,'HOLD BUY Sheet'!AI186)</f>
        <v>0</v>
      </c>
      <c r="H10" s="494">
        <f>SUM('HOLD BUY Sheet'!AJ138,'HOLD BUY Sheet'!AJ144,'HOLD BUY Sheet'!AJ147,'HOLD BUY Sheet'!AJ150,'HOLD BUY Sheet'!AJ153,'HOLD BUY Sheet'!AJ156,'HOLD BUY Sheet'!AJ159,'HOLD BUY Sheet'!AJ162,'HOLD BUY Sheet'!AJ165,'HOLD BUY Sheet'!AJ168,'HOLD BUY Sheet'!AJ171,'HOLD BUY Sheet'!AJ174,'HOLD BUY Sheet'!AJ177,'HOLD BUY Sheet'!AJ180,'HOLD BUY Sheet'!AJ183,'HOLD BUY Sheet'!AJ186)</f>
        <v>0</v>
      </c>
      <c r="I10" s="495">
        <f>SUM('HOLD BUY Sheet'!AK138,'HOLD BUY Sheet'!AK144,'HOLD BUY Sheet'!AK147,'HOLD BUY Sheet'!AK150,'HOLD BUY Sheet'!AK153,'HOLD BUY Sheet'!AK156,'HOLD BUY Sheet'!AK159,'HOLD BUY Sheet'!AK162,'HOLD BUY Sheet'!AK165,'HOLD BUY Sheet'!AK168,'HOLD BUY Sheet'!AK171,'HOLD BUY Sheet'!AK174,'HOLD BUY Sheet'!AK177,'HOLD BUY Sheet'!AK180,'HOLD BUY Sheet'!AK183,'HOLD BUY Sheet'!AK186)</f>
        <v>0</v>
      </c>
      <c r="J10" s="496">
        <f>SUM('HOLD BUY Sheet'!AL138,'HOLD BUY Sheet'!AL144,'HOLD BUY Sheet'!AL147,'HOLD BUY Sheet'!AL150,'HOLD BUY Sheet'!AL153,'HOLD BUY Sheet'!AL156,'HOLD BUY Sheet'!AL159,'HOLD BUY Sheet'!AL162,'HOLD BUY Sheet'!AL165,'HOLD BUY Sheet'!AL168,'HOLD BUY Sheet'!AL171,'HOLD BUY Sheet'!AL174,'HOLD BUY Sheet'!AL177,'HOLD BUY Sheet'!AL180,'HOLD BUY Sheet'!AL183,'HOLD BUY Sheet'!AL186)</f>
        <v>0</v>
      </c>
      <c r="K10" s="497">
        <f>SUM('HOLD BUY Sheet'!AM138,'HOLD BUY Sheet'!AM144,'HOLD BUY Sheet'!AM147,'HOLD BUY Sheet'!AM150,'HOLD BUY Sheet'!AM153,'HOLD BUY Sheet'!AM156,'HOLD BUY Sheet'!AM159,'HOLD BUY Sheet'!AM162,'HOLD BUY Sheet'!AM165,'HOLD BUY Sheet'!AM168,'HOLD BUY Sheet'!AM171,'HOLD BUY Sheet'!AM174,'HOLD BUY Sheet'!AM177,'HOLD BUY Sheet'!AM180,'HOLD BUY Sheet'!AM183,'HOLD BUY Sheet'!AM186)</f>
        <v>0</v>
      </c>
      <c r="L10" s="498">
        <f>SUM('HOLD BUY Sheet'!AN138,'HOLD BUY Sheet'!AN144,'HOLD BUY Sheet'!AN147,'HOLD BUY Sheet'!AN150,'HOLD BUY Sheet'!AN153,'HOLD BUY Sheet'!AN156,'HOLD BUY Sheet'!AN159,'HOLD BUY Sheet'!AN162,'HOLD BUY Sheet'!AN165,'HOLD BUY Sheet'!AN168,'HOLD BUY Sheet'!AN171,'HOLD BUY Sheet'!AN174,'HOLD BUY Sheet'!AN177,'HOLD BUY Sheet'!AN180,'HOLD BUY Sheet'!AN183,'HOLD BUY Sheet'!AN186)</f>
        <v>0</v>
      </c>
      <c r="M10" s="499">
        <f>SUM('HOLD BUY Sheet'!AO138,'HOLD BUY Sheet'!AO144,'HOLD BUY Sheet'!AO147,'HOLD BUY Sheet'!AO150,'HOLD BUY Sheet'!AO153,'HOLD BUY Sheet'!AO156,'HOLD BUY Sheet'!AO159,'HOLD BUY Sheet'!AO162,'HOLD BUY Sheet'!AO165,'HOLD BUY Sheet'!AO168,'HOLD BUY Sheet'!AO171,'HOLD BUY Sheet'!AO174,'HOLD BUY Sheet'!AO177,'HOLD BUY Sheet'!AO180,'HOLD BUY Sheet'!AO183,'HOLD BUY Sheet'!AO186)</f>
        <v>0</v>
      </c>
      <c r="N10" s="500">
        <f>SUM('HOLD BUY Sheet'!AP138,'HOLD BUY Sheet'!AP144,'HOLD BUY Sheet'!AP147,'HOLD BUY Sheet'!AP150,'HOLD BUY Sheet'!AP153,'HOLD BUY Sheet'!AP156,'HOLD BUY Sheet'!AP159,'HOLD BUY Sheet'!AP162,'HOLD BUY Sheet'!AP165,'HOLD BUY Sheet'!AP168,'HOLD BUY Sheet'!AP171,'HOLD BUY Sheet'!AP174,'HOLD BUY Sheet'!AP177,'HOLD BUY Sheet'!AP180,'HOLD BUY Sheet'!AP183,'HOLD BUY Sheet'!AP186)</f>
        <v>0</v>
      </c>
      <c r="O10" s="501">
        <f>SUM('HOLD BUY Sheet'!AQ138,'HOLD BUY Sheet'!AQ144,'HOLD BUY Sheet'!AQ147,'HOLD BUY Sheet'!AQ150,'HOLD BUY Sheet'!AQ153,'HOLD BUY Sheet'!AQ156,'HOLD BUY Sheet'!AQ159,'HOLD BUY Sheet'!AQ162,'HOLD BUY Sheet'!AQ165,'HOLD BUY Sheet'!AQ168,'HOLD BUY Sheet'!AQ171,'HOLD BUY Sheet'!AQ174,'HOLD BUY Sheet'!AQ177,'HOLD BUY Sheet'!AQ180,'HOLD BUY Sheet'!AQ183,'HOLD BUY Sheet'!AQ186)</f>
        <v>0</v>
      </c>
      <c r="P10" s="502">
        <f>SUM('HOLD BUY Sheet'!AR138,'HOLD BUY Sheet'!AR144,'HOLD BUY Sheet'!AR147,'HOLD BUY Sheet'!AR150,'HOLD BUY Sheet'!AR153,'HOLD BUY Sheet'!AR156,'HOLD BUY Sheet'!AR159,'HOLD BUY Sheet'!AR162,'HOLD BUY Sheet'!AR165,'HOLD BUY Sheet'!AR168,'HOLD BUY Sheet'!AR171,'HOLD BUY Sheet'!AR174,'HOLD BUY Sheet'!AR177,'HOLD BUY Sheet'!AR180,'HOLD BUY Sheet'!AR183,'HOLD BUY Sheet'!AR186)</f>
        <v>0</v>
      </c>
    </row>
    <row r="11" spans="1:16" ht="13.8" thickTop="1"/>
    <row r="12" spans="1:16" ht="13.8" thickBot="1"/>
    <row r="13" spans="1:16" ht="40.200000000000003" thickTop="1">
      <c r="A13" s="391" t="s">
        <v>177</v>
      </c>
      <c r="B13" s="393" t="s">
        <v>174</v>
      </c>
      <c r="C13" s="391"/>
      <c r="D13" s="311" t="s">
        <v>103</v>
      </c>
      <c r="E13" s="195" t="s">
        <v>104</v>
      </c>
      <c r="F13" s="208" t="s">
        <v>110</v>
      </c>
      <c r="G13" s="209" t="s">
        <v>105</v>
      </c>
      <c r="H13" s="212" t="s">
        <v>106</v>
      </c>
      <c r="I13" s="325" t="s">
        <v>156</v>
      </c>
      <c r="J13" s="255" t="s">
        <v>107</v>
      </c>
      <c r="K13" s="215" t="s">
        <v>108</v>
      </c>
      <c r="L13" s="315" t="s">
        <v>155</v>
      </c>
      <c r="M13" s="312" t="s">
        <v>109</v>
      </c>
      <c r="N13" s="320" t="s">
        <v>157</v>
      </c>
    </row>
    <row r="14" spans="1:16" ht="6.9" customHeight="1" thickBot="1">
      <c r="B14" s="394"/>
      <c r="D14" s="189"/>
      <c r="E14" s="193"/>
      <c r="F14" s="204"/>
      <c r="G14" s="210"/>
      <c r="H14" s="213"/>
      <c r="I14" s="326"/>
      <c r="J14" s="256"/>
      <c r="K14" s="216"/>
      <c r="L14" s="316"/>
      <c r="M14" s="218"/>
      <c r="N14" s="321"/>
    </row>
    <row r="15" spans="1:16" ht="29.1" customHeight="1" thickBot="1">
      <c r="A15" s="388" t="s">
        <v>178</v>
      </c>
      <c r="B15" s="763">
        <f>SUM(D15:N15)</f>
        <v>0</v>
      </c>
      <c r="C15" s="388"/>
      <c r="D15" s="794">
        <f>'VOLUME BUY Sheet'!O21+('VOLUME BUY Sheet'!O27*'VOLUME BUY Sheet'!$F$27)</f>
        <v>0</v>
      </c>
      <c r="E15" s="795">
        <f>'VOLUME BUY Sheet'!P21+('VOLUME BUY Sheet'!P27*'VOLUME BUY Sheet'!$F$27)</f>
        <v>0</v>
      </c>
      <c r="F15" s="796">
        <f>'VOLUME BUY Sheet'!Q21+('VOLUME BUY Sheet'!Q27*'VOLUME BUY Sheet'!$F$27)</f>
        <v>0</v>
      </c>
      <c r="G15" s="797">
        <f>'VOLUME BUY Sheet'!R21+('VOLUME BUY Sheet'!R27*'VOLUME BUY Sheet'!$F$27)</f>
        <v>0</v>
      </c>
      <c r="H15" s="798">
        <f>'VOLUME BUY Sheet'!S21+('VOLUME BUY Sheet'!S27*'VOLUME BUY Sheet'!$F$27)</f>
        <v>0</v>
      </c>
      <c r="I15" s="799">
        <f>'VOLUME BUY Sheet'!T21+('VOLUME BUY Sheet'!T27*'VOLUME BUY Sheet'!$F$27)</f>
        <v>0</v>
      </c>
      <c r="J15" s="800">
        <f>'VOLUME BUY Sheet'!U21+('VOLUME BUY Sheet'!U27*'VOLUME BUY Sheet'!$F$27)</f>
        <v>0</v>
      </c>
      <c r="K15" s="801">
        <f>'VOLUME BUY Sheet'!V21+('VOLUME BUY Sheet'!V27*'VOLUME BUY Sheet'!$F$27)</f>
        <v>0</v>
      </c>
      <c r="L15" s="802">
        <f>'VOLUME BUY Sheet'!W21+('VOLUME BUY Sheet'!W27*'VOLUME BUY Sheet'!$F$27)</f>
        <v>0</v>
      </c>
      <c r="M15" s="803">
        <f>'VOLUME BUY Sheet'!X21+('VOLUME BUY Sheet'!X27*'VOLUME BUY Sheet'!$F$27)</f>
        <v>0</v>
      </c>
      <c r="N15" s="804">
        <f>'VOLUME BUY Sheet'!Y21+('VOLUME BUY Sheet'!Y27*'VOLUME BUY Sheet'!$F$27)</f>
        <v>0</v>
      </c>
    </row>
    <row r="16" spans="1:16" ht="13.8" thickTop="1"/>
    <row r="17" spans="1:21" ht="13.8" thickBot="1"/>
    <row r="18" spans="1:21" ht="53.4" thickTop="1">
      <c r="A18" s="391" t="s">
        <v>335</v>
      </c>
      <c r="B18" s="393" t="s">
        <v>174</v>
      </c>
      <c r="C18" s="391"/>
      <c r="D18" s="582" t="str">
        <f>'KASTLINE FIBERGLASS BUY Sheet'!M8</f>
        <v>Silver Gray RAL 7001</v>
      </c>
      <c r="E18" s="583" t="str">
        <f>'KASTLINE FIBERGLASS BUY Sheet'!N8</f>
        <v>Zinc Yellow RAL 1018</v>
      </c>
      <c r="F18" s="584" t="str">
        <f>'KASTLINE FIBERGLASS BUY Sheet'!O8</f>
        <v>Traffic Yellow RAL 1023</v>
      </c>
      <c r="G18" s="195" t="str">
        <f>'KASTLINE FIBERGLASS BUY Sheet'!P8</f>
        <v>Fluoro Yellow RAL 1026</v>
      </c>
      <c r="H18" s="585" t="str">
        <f>'KASTLINE FIBERGLASS BUY Sheet'!Q8</f>
        <v>Traffic Red 
RAL
3020</v>
      </c>
      <c r="I18" s="586" t="str">
        <f>'KASTLINE FIBERGLASS BUY Sheet'!R8</f>
        <v>Sky
Blue
RAL 5015</v>
      </c>
      <c r="J18" s="587" t="str">
        <f>'KASTLINE FIBERGLASS BUY Sheet'!S8</f>
        <v>Signal Blue RAL
5005</v>
      </c>
      <c r="K18" s="588" t="str">
        <f>'KASTLINE FIBERGLASS BUY Sheet'!T8</f>
        <v>Leaf Green RAL
6002</v>
      </c>
      <c r="L18" s="589" t="str">
        <f>'KASTLINE FIBERGLASS BUY Sheet'!U8</f>
        <v>Pure Green RAL
6037</v>
      </c>
      <c r="M18" s="590" t="str">
        <f>'KASTLINE FIBERGLASS BUY Sheet'!V8</f>
        <v>Jet
Black RAL
9005</v>
      </c>
      <c r="N18" s="591" t="str">
        <f>'KASTLINE FIBERGLASS BUY Sheet'!W8</f>
        <v>Traffic White RAL
9016</v>
      </c>
      <c r="O18" s="592" t="str">
        <f>'KASTLINE FIBERGLASS BUY Sheet'!X8</f>
        <v>Fluoro Pink PMS
806C</v>
      </c>
      <c r="P18" s="593" t="str">
        <f>'KASTLINE FIBERGLASS BUY Sheet'!Y8</f>
        <v>Traffic Orange RAL 2009</v>
      </c>
      <c r="Q18" s="594" t="str">
        <f>'KASTLINE FIBERGLASS BUY Sheet'!Z8</f>
        <v>Pastel Orange RAL 2003</v>
      </c>
      <c r="R18" s="595" t="str">
        <f>'KASTLINE FIBERGLASS BUY Sheet'!AA8</f>
        <v>Fluoro Orange RAL 2005</v>
      </c>
      <c r="S18" s="596" t="str">
        <f>'KASTLINE FIBERGLASS BUY Sheet'!AB8</f>
        <v>Signal Violet 
RAL
4008</v>
      </c>
      <c r="T18" s="597" t="str">
        <f>'KASTLINE FIBERGLASS BUY Sheet'!AC8</f>
        <v>Purple US
PMS
267U</v>
      </c>
      <c r="U18" s="598" t="str">
        <f>'KASTLINE FIBERGLASS BUY Sheet'!AD8</f>
        <v>Tele-magenta
RAL
4010</v>
      </c>
    </row>
    <row r="19" spans="1:21" ht="6.9" customHeight="1" thickBot="1">
      <c r="B19" s="394"/>
      <c r="D19" s="765"/>
      <c r="E19" s="600"/>
      <c r="F19" s="766"/>
      <c r="G19" s="767"/>
      <c r="H19" s="768"/>
      <c r="I19" s="769"/>
      <c r="J19" s="770"/>
      <c r="K19" s="771"/>
      <c r="L19" s="772"/>
      <c r="M19" s="773"/>
      <c r="N19" s="774"/>
      <c r="O19" s="775"/>
      <c r="P19" s="610"/>
      <c r="Q19" s="611"/>
      <c r="R19" s="612"/>
      <c r="S19" s="613"/>
      <c r="T19" s="614"/>
      <c r="U19" s="615"/>
    </row>
    <row r="20" spans="1:21" ht="29.1" customHeight="1" thickBot="1">
      <c r="A20" s="979" t="s">
        <v>336</v>
      </c>
      <c r="B20" s="763">
        <f>SUM(D20:U20)</f>
        <v>0</v>
      </c>
      <c r="C20" s="764"/>
      <c r="D20" s="776">
        <f>'KASTLINE FIBERGLASS BUY Sheet'!M61+('KASTLINE FIBERGLASS BUY Sheet'!M66*'KASTLINE FIBERGLASS BUY Sheet'!$D$66)+('KASTLINE FIBERGLASS BUY Sheet'!M70*'KASTLINE FIBERGLASS BUY Sheet'!$D$70)</f>
        <v>0</v>
      </c>
      <c r="E20" s="777">
        <f>'KASTLINE FIBERGLASS BUY Sheet'!N61+('KASTLINE FIBERGLASS BUY Sheet'!N66*'KASTLINE FIBERGLASS BUY Sheet'!$D$66)+('KASTLINE FIBERGLASS BUY Sheet'!N70*'KASTLINE FIBERGLASS BUY Sheet'!$D$70)</f>
        <v>0</v>
      </c>
      <c r="F20" s="778">
        <f>'KASTLINE FIBERGLASS BUY Sheet'!O61+('KASTLINE FIBERGLASS BUY Sheet'!O66*'KASTLINE FIBERGLASS BUY Sheet'!$D$66)+('KASTLINE FIBERGLASS BUY Sheet'!O70*'KASTLINE FIBERGLASS BUY Sheet'!$D$70)</f>
        <v>0</v>
      </c>
      <c r="G20" s="779">
        <f>'KASTLINE FIBERGLASS BUY Sheet'!P61+('KASTLINE FIBERGLASS BUY Sheet'!P66*'KASTLINE FIBERGLASS BUY Sheet'!$D$66)+('KASTLINE FIBERGLASS BUY Sheet'!P70*'KASTLINE FIBERGLASS BUY Sheet'!$D$70)</f>
        <v>0</v>
      </c>
      <c r="H20" s="780">
        <f>'KASTLINE FIBERGLASS BUY Sheet'!Q61+('KASTLINE FIBERGLASS BUY Sheet'!Q66*'KASTLINE FIBERGLASS BUY Sheet'!$D$66)+('KASTLINE FIBERGLASS BUY Sheet'!Q70*'KASTLINE FIBERGLASS BUY Sheet'!$D$70)</f>
        <v>0</v>
      </c>
      <c r="I20" s="781">
        <f>'KASTLINE FIBERGLASS BUY Sheet'!R61+('KASTLINE FIBERGLASS BUY Sheet'!R66*'KASTLINE FIBERGLASS BUY Sheet'!$D$66)+('KASTLINE FIBERGLASS BUY Sheet'!R70*'KASTLINE FIBERGLASS BUY Sheet'!$D$70)</f>
        <v>0</v>
      </c>
      <c r="J20" s="782">
        <f>'KASTLINE FIBERGLASS BUY Sheet'!S61+('KASTLINE FIBERGLASS BUY Sheet'!S66*'KASTLINE FIBERGLASS BUY Sheet'!$D$66)+('KASTLINE FIBERGLASS BUY Sheet'!S70*'KASTLINE FIBERGLASS BUY Sheet'!$D$70)</f>
        <v>0</v>
      </c>
      <c r="K20" s="783">
        <f>'KASTLINE FIBERGLASS BUY Sheet'!T61+('KASTLINE FIBERGLASS BUY Sheet'!T66*'KASTLINE FIBERGLASS BUY Sheet'!$D$66)+('KASTLINE FIBERGLASS BUY Sheet'!T70*'KASTLINE FIBERGLASS BUY Sheet'!$D$70)</f>
        <v>0</v>
      </c>
      <c r="L20" s="784">
        <f>'KASTLINE FIBERGLASS BUY Sheet'!U61+('KASTLINE FIBERGLASS BUY Sheet'!U66*'KASTLINE FIBERGLASS BUY Sheet'!$D$66)+('KASTLINE FIBERGLASS BUY Sheet'!U70*'KASTLINE FIBERGLASS BUY Sheet'!$D$70)</f>
        <v>0</v>
      </c>
      <c r="M20" s="785">
        <f>'KASTLINE FIBERGLASS BUY Sheet'!V61+('KASTLINE FIBERGLASS BUY Sheet'!V66*'KASTLINE FIBERGLASS BUY Sheet'!$D$66)+('KASTLINE FIBERGLASS BUY Sheet'!V70*'KASTLINE FIBERGLASS BUY Sheet'!$D$70)</f>
        <v>0</v>
      </c>
      <c r="N20" s="786">
        <f>'KASTLINE FIBERGLASS BUY Sheet'!W61+('KASTLINE FIBERGLASS BUY Sheet'!W66*'KASTLINE FIBERGLASS BUY Sheet'!$D$66)+('KASTLINE FIBERGLASS BUY Sheet'!W70*'KASTLINE FIBERGLASS BUY Sheet'!$D$70)</f>
        <v>0</v>
      </c>
      <c r="O20" s="787">
        <f>'KASTLINE FIBERGLASS BUY Sheet'!X61+('KASTLINE FIBERGLASS BUY Sheet'!X66*'KASTLINE FIBERGLASS BUY Sheet'!$D$66)+('KASTLINE FIBERGLASS BUY Sheet'!X70*'KASTLINE FIBERGLASS BUY Sheet'!$D$70)</f>
        <v>0</v>
      </c>
      <c r="P20" s="788">
        <f>'KASTLINE FIBERGLASS BUY Sheet'!Y61+('KASTLINE FIBERGLASS BUY Sheet'!Y66*'KASTLINE FIBERGLASS BUY Sheet'!$D$66)+('KASTLINE FIBERGLASS BUY Sheet'!Y70*'KASTLINE FIBERGLASS BUY Sheet'!$D$70)</f>
        <v>0</v>
      </c>
      <c r="Q20" s="789">
        <f>'KASTLINE FIBERGLASS BUY Sheet'!Z61+('KASTLINE FIBERGLASS BUY Sheet'!Z66*'KASTLINE FIBERGLASS BUY Sheet'!$D$66)+('KASTLINE FIBERGLASS BUY Sheet'!Z70*'KASTLINE FIBERGLASS BUY Sheet'!$D$70)</f>
        <v>0</v>
      </c>
      <c r="R20" s="790">
        <f>'KASTLINE FIBERGLASS BUY Sheet'!AA61+('KASTLINE FIBERGLASS BUY Sheet'!AA66*'KASTLINE FIBERGLASS BUY Sheet'!$D$66)+('KASTLINE FIBERGLASS BUY Sheet'!AA70*'KASTLINE FIBERGLASS BUY Sheet'!$D$70)</f>
        <v>0</v>
      </c>
      <c r="S20" s="791">
        <f>'KASTLINE FIBERGLASS BUY Sheet'!AB61+('KASTLINE FIBERGLASS BUY Sheet'!AB66*'KASTLINE FIBERGLASS BUY Sheet'!$D$66)+('KASTLINE FIBERGLASS BUY Sheet'!AB70*'KASTLINE FIBERGLASS BUY Sheet'!$D$70)</f>
        <v>0</v>
      </c>
      <c r="T20" s="792">
        <f>'KASTLINE FIBERGLASS BUY Sheet'!AC61+('KASTLINE FIBERGLASS BUY Sheet'!AC66*'KASTLINE FIBERGLASS BUY Sheet'!$D$66)+('KASTLINE FIBERGLASS BUY Sheet'!AC70*'KASTLINE FIBERGLASS BUY Sheet'!$D$70)</f>
        <v>0</v>
      </c>
      <c r="U20" s="793">
        <f>'KASTLINE FIBERGLASS BUY Sheet'!AD61+('KASTLINE FIBERGLASS BUY Sheet'!AD66*'KASTLINE FIBERGLASS BUY Sheet'!$D$66)+('KASTLINE FIBERGLASS BUY Sheet'!AD70*'KASTLINE FIBERGLASS BUY Sheet'!$D$70)</f>
        <v>0</v>
      </c>
    </row>
    <row r="21" spans="1:21" ht="12.6" customHeight="1" thickTop="1">
      <c r="A21" s="979"/>
      <c r="B21" s="764"/>
      <c r="C21" s="764"/>
    </row>
  </sheetData>
  <sheetProtection algorithmName="SHA-512" hashValue="x/TU0Kekv6WgO2GaBSC8QS1fITuO56r0JJIBeF5UszxE2W8CRB+2W1F3m7k77kq068vkq14ys1Xx2+f6jjT0LA==" saltValue="IMIr4bwyq/r3Cb5hFXXXqw==" spinCount="100000" sheet="1" objects="1" scenarios="1" selectLockedCells="1"/>
  <mergeCells count="1">
    <mergeCell ref="A20:A21"/>
  </mergeCells>
  <pageMargins left="0.2" right="0.2" top="0.75" bottom="0.75" header="0.3" footer="0.3"/>
  <pageSetup scale="66" orientation="landscape" r:id="rId1"/>
  <headerFooter>
    <oddHeader>&amp;RJuly 4, 2023
Retail Pricing in Euros</oddHead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5</vt:i4>
      </vt:variant>
    </vt:vector>
  </HeadingPairs>
  <TitlesOfParts>
    <vt:vector size="10" baseType="lpstr">
      <vt:lpstr>HOLD BUY Sheet</vt:lpstr>
      <vt:lpstr>VOLUME BUY Sheet</vt:lpstr>
      <vt:lpstr>KASTLINE FIBERGLASS BUY Sheet</vt:lpstr>
      <vt:lpstr>Exchange Rate</vt:lpstr>
      <vt:lpstr>ORDER SUMMARY Sheet</vt:lpstr>
      <vt:lpstr>'HOLD BUY Sheet'!Druckbereich</vt:lpstr>
      <vt:lpstr>'ORDER SUMMARY Sheet'!Druckbereich</vt:lpstr>
      <vt:lpstr>'VOLUME BUY Sheet'!Druckbereich</vt:lpstr>
      <vt:lpstr>'HOLD BUY Sheet'!Drucktitel</vt:lpstr>
      <vt:lpstr>'KASTLINE FIBERGLASS BUY Sheet'!Drucktitel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 T</dc:creator>
  <cp:lastModifiedBy>Bastian Monkeyspot</cp:lastModifiedBy>
  <cp:lastPrinted>2023-05-29T22:31:54Z</cp:lastPrinted>
  <dcterms:created xsi:type="dcterms:W3CDTF">2021-02-27T21:00:04Z</dcterms:created>
  <dcterms:modified xsi:type="dcterms:W3CDTF">2023-11-23T17:31:19Z</dcterms:modified>
</cp:coreProperties>
</file>